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09"/>
  <workbookPr/>
  <mc:AlternateContent xmlns:mc="http://schemas.openxmlformats.org/markup-compatibility/2006">
    <mc:Choice Requires="x15">
      <x15ac:absPath xmlns:x15ac="http://schemas.microsoft.com/office/spreadsheetml/2010/11/ac" url="D:\Rozpočty\Pokorný\Žďár n.S.-Studentská\export\"/>
    </mc:Choice>
  </mc:AlternateContent>
  <xr:revisionPtr revIDLastSave="0" documentId="11_FA39A386E3937868A87B7A3283B16651C1FCA266" xr6:coauthVersionLast="47" xr6:coauthVersionMax="47" xr10:uidLastSave="{00000000-0000-0000-0000-000000000000}"/>
  <bookViews>
    <workbookView xWindow="240" yWindow="120" windowWidth="14940" windowHeight="9225" xr2:uid="{00000000-000D-0000-FFFF-FFFF00000000}"/>
  </bookViews>
  <sheets>
    <sheet name="Rekapitulace" sheetId="1" r:id="rId1"/>
    <sheet name="000_1" sheetId="2" r:id="rId2"/>
    <sheet name="201_1" sheetId="3" r:id="rId3"/>
    <sheet name="401_1" sheetId="4" r:id="rId4"/>
  </sheets>
  <definedNames>
    <definedName name="_xlnm.Print_Titles" localSheetId="1">'000_1'!$6:$8</definedName>
    <definedName name="_xlnm.Print_Titles" localSheetId="2">'201_1'!$6:$8</definedName>
    <definedName name="_xlnm.Print_Titles" localSheetId="3">'401_1'!$6:$8</definedName>
  </definedNames>
  <calcPr calcId="191028"/>
  <webPublishing codePag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4" l="1"/>
  <c r="O10" i="4" s="1"/>
  <c r="R9" i="4" s="1"/>
  <c r="O9" i="4" s="1"/>
  <c r="O2" i="4" s="1"/>
  <c r="D12" i="1" s="1"/>
  <c r="I683" i="3"/>
  <c r="O683" i="3" s="1"/>
  <c r="I679" i="3"/>
  <c r="O679" i="3" s="1"/>
  <c r="I675" i="3"/>
  <c r="O675" i="3" s="1"/>
  <c r="I671" i="3"/>
  <c r="O671" i="3" s="1"/>
  <c r="I667" i="3"/>
  <c r="O667" i="3" s="1"/>
  <c r="I663" i="3"/>
  <c r="O663" i="3" s="1"/>
  <c r="I659" i="3"/>
  <c r="O659" i="3" s="1"/>
  <c r="I655" i="3"/>
  <c r="O655" i="3" s="1"/>
  <c r="I651" i="3"/>
  <c r="O651" i="3" s="1"/>
  <c r="I647" i="3"/>
  <c r="O647" i="3" s="1"/>
  <c r="I643" i="3"/>
  <c r="O643" i="3" s="1"/>
  <c r="I639" i="3"/>
  <c r="O639" i="3" s="1"/>
  <c r="I635" i="3"/>
  <c r="O635" i="3" s="1"/>
  <c r="I631" i="3"/>
  <c r="O631" i="3" s="1"/>
  <c r="I627" i="3"/>
  <c r="O627" i="3" s="1"/>
  <c r="I623" i="3"/>
  <c r="O623" i="3" s="1"/>
  <c r="I619" i="3"/>
  <c r="O619" i="3" s="1"/>
  <c r="I615" i="3"/>
  <c r="O615" i="3" s="1"/>
  <c r="I611" i="3"/>
  <c r="O611" i="3" s="1"/>
  <c r="I607" i="3"/>
  <c r="O607" i="3" s="1"/>
  <c r="I603" i="3"/>
  <c r="O603" i="3" s="1"/>
  <c r="I599" i="3"/>
  <c r="O599" i="3" s="1"/>
  <c r="I595" i="3"/>
  <c r="O595" i="3" s="1"/>
  <c r="I591" i="3"/>
  <c r="O591" i="3" s="1"/>
  <c r="I587" i="3"/>
  <c r="O587" i="3" s="1"/>
  <c r="I583" i="3"/>
  <c r="O583" i="3" s="1"/>
  <c r="I579" i="3"/>
  <c r="O579" i="3" s="1"/>
  <c r="I575" i="3"/>
  <c r="O575" i="3" s="1"/>
  <c r="I571" i="3"/>
  <c r="O571" i="3" s="1"/>
  <c r="I567" i="3"/>
  <c r="O567" i="3" s="1"/>
  <c r="I563" i="3"/>
  <c r="O563" i="3" s="1"/>
  <c r="I559" i="3"/>
  <c r="O559" i="3" s="1"/>
  <c r="I555" i="3"/>
  <c r="O555" i="3" s="1"/>
  <c r="I551" i="3"/>
  <c r="O551" i="3" s="1"/>
  <c r="I547" i="3"/>
  <c r="O547" i="3" s="1"/>
  <c r="I543" i="3"/>
  <c r="O543" i="3" s="1"/>
  <c r="I539" i="3"/>
  <c r="O539" i="3" s="1"/>
  <c r="I535" i="3"/>
  <c r="O535" i="3" s="1"/>
  <c r="I531" i="3"/>
  <c r="O531" i="3" s="1"/>
  <c r="I527" i="3"/>
  <c r="O527" i="3" s="1"/>
  <c r="I523" i="3"/>
  <c r="O523" i="3" s="1"/>
  <c r="I519" i="3"/>
  <c r="O519" i="3" s="1"/>
  <c r="I515" i="3"/>
  <c r="O515" i="3" s="1"/>
  <c r="I511" i="3"/>
  <c r="O511" i="3" s="1"/>
  <c r="I507" i="3"/>
  <c r="O507" i="3" s="1"/>
  <c r="I503" i="3"/>
  <c r="O503" i="3" s="1"/>
  <c r="I499" i="3"/>
  <c r="O499" i="3" s="1"/>
  <c r="I495" i="3"/>
  <c r="I490" i="3"/>
  <c r="O490" i="3" s="1"/>
  <c r="I486" i="3"/>
  <c r="O486" i="3" s="1"/>
  <c r="I482" i="3"/>
  <c r="O482" i="3" s="1"/>
  <c r="I478" i="3"/>
  <c r="O478" i="3" s="1"/>
  <c r="I474" i="3"/>
  <c r="O474" i="3" s="1"/>
  <c r="I470" i="3"/>
  <c r="Q469" i="3" s="1"/>
  <c r="I469" i="3" s="1"/>
  <c r="I465" i="3"/>
  <c r="O465" i="3" s="1"/>
  <c r="I461" i="3"/>
  <c r="O461" i="3" s="1"/>
  <c r="I457" i="3"/>
  <c r="O457" i="3" s="1"/>
  <c r="I453" i="3"/>
  <c r="O453" i="3" s="1"/>
  <c r="I449" i="3"/>
  <c r="O449" i="3" s="1"/>
  <c r="I445" i="3"/>
  <c r="O445" i="3" s="1"/>
  <c r="I441" i="3"/>
  <c r="O441" i="3" s="1"/>
  <c r="R440" i="3" s="1"/>
  <c r="O440" i="3" s="1"/>
  <c r="I436" i="3"/>
  <c r="O436" i="3" s="1"/>
  <c r="I432" i="3"/>
  <c r="O432" i="3" s="1"/>
  <c r="I428" i="3"/>
  <c r="O428" i="3" s="1"/>
  <c r="I424" i="3"/>
  <c r="O424" i="3" s="1"/>
  <c r="I420" i="3"/>
  <c r="O420" i="3" s="1"/>
  <c r="I416" i="3"/>
  <c r="O416" i="3" s="1"/>
  <c r="I411" i="3"/>
  <c r="O411" i="3" s="1"/>
  <c r="I407" i="3"/>
  <c r="O407" i="3" s="1"/>
  <c r="I403" i="3"/>
  <c r="O403" i="3" s="1"/>
  <c r="I399" i="3"/>
  <c r="O399" i="3" s="1"/>
  <c r="I395" i="3"/>
  <c r="O395" i="3" s="1"/>
  <c r="I391" i="3"/>
  <c r="O391" i="3" s="1"/>
  <c r="I387" i="3"/>
  <c r="O387" i="3" s="1"/>
  <c r="I383" i="3"/>
  <c r="O383" i="3" s="1"/>
  <c r="I379" i="3"/>
  <c r="O379" i="3" s="1"/>
  <c r="I375" i="3"/>
  <c r="O375" i="3" s="1"/>
  <c r="I371" i="3"/>
  <c r="O371" i="3" s="1"/>
  <c r="I367" i="3"/>
  <c r="O367" i="3" s="1"/>
  <c r="I363" i="3"/>
  <c r="O363" i="3" s="1"/>
  <c r="I359" i="3"/>
  <c r="O359" i="3" s="1"/>
  <c r="I354" i="3"/>
  <c r="O354" i="3" s="1"/>
  <c r="I350" i="3"/>
  <c r="O350" i="3" s="1"/>
  <c r="I346" i="3"/>
  <c r="O346" i="3" s="1"/>
  <c r="I342" i="3"/>
  <c r="O342" i="3" s="1"/>
  <c r="I338" i="3"/>
  <c r="O338" i="3" s="1"/>
  <c r="I334" i="3"/>
  <c r="O334" i="3" s="1"/>
  <c r="I330" i="3"/>
  <c r="O330" i="3" s="1"/>
  <c r="I326" i="3"/>
  <c r="O326" i="3" s="1"/>
  <c r="I322" i="3"/>
  <c r="O322" i="3" s="1"/>
  <c r="I318" i="3"/>
  <c r="O318" i="3" s="1"/>
  <c r="I314" i="3"/>
  <c r="O314" i="3" s="1"/>
  <c r="I310" i="3"/>
  <c r="O310" i="3" s="1"/>
  <c r="I306" i="3"/>
  <c r="O306" i="3" s="1"/>
  <c r="I302" i="3"/>
  <c r="O302" i="3" s="1"/>
  <c r="I298" i="3"/>
  <c r="O298" i="3" s="1"/>
  <c r="I294" i="3"/>
  <c r="O294" i="3" s="1"/>
  <c r="I290" i="3"/>
  <c r="I285" i="3"/>
  <c r="O285" i="3" s="1"/>
  <c r="I281" i="3"/>
  <c r="O281" i="3" s="1"/>
  <c r="I277" i="3"/>
  <c r="O277" i="3" s="1"/>
  <c r="I273" i="3"/>
  <c r="O273" i="3" s="1"/>
  <c r="I269" i="3"/>
  <c r="O269" i="3" s="1"/>
  <c r="I264" i="3"/>
  <c r="O264" i="3" s="1"/>
  <c r="I260" i="3"/>
  <c r="O260" i="3" s="1"/>
  <c r="I256" i="3"/>
  <c r="O256" i="3" s="1"/>
  <c r="I252" i="3"/>
  <c r="O252" i="3" s="1"/>
  <c r="I248" i="3"/>
  <c r="O248" i="3" s="1"/>
  <c r="I244" i="3"/>
  <c r="O244" i="3" s="1"/>
  <c r="I240" i="3"/>
  <c r="O240" i="3" s="1"/>
  <c r="I236" i="3"/>
  <c r="O236" i="3" s="1"/>
  <c r="I232" i="3"/>
  <c r="O232" i="3" s="1"/>
  <c r="I228" i="3"/>
  <c r="O228" i="3" s="1"/>
  <c r="I224" i="3"/>
  <c r="O224" i="3" s="1"/>
  <c r="I220" i="3"/>
  <c r="O220" i="3" s="1"/>
  <c r="I215" i="3"/>
  <c r="O215" i="3" s="1"/>
  <c r="I211" i="3"/>
  <c r="O211" i="3" s="1"/>
  <c r="I207" i="3"/>
  <c r="O207" i="3" s="1"/>
  <c r="I203" i="3"/>
  <c r="O203" i="3" s="1"/>
  <c r="I199" i="3"/>
  <c r="O199" i="3" s="1"/>
  <c r="I195" i="3"/>
  <c r="O195" i="3" s="1"/>
  <c r="I191" i="3"/>
  <c r="O191" i="3" s="1"/>
  <c r="I187" i="3"/>
  <c r="O187" i="3" s="1"/>
  <c r="I183" i="3"/>
  <c r="O183" i="3" s="1"/>
  <c r="I179" i="3"/>
  <c r="O179" i="3" s="1"/>
  <c r="I175" i="3"/>
  <c r="O175" i="3" s="1"/>
  <c r="I171" i="3"/>
  <c r="O171" i="3" s="1"/>
  <c r="I167" i="3"/>
  <c r="O167" i="3" s="1"/>
  <c r="I163" i="3"/>
  <c r="O163" i="3" s="1"/>
  <c r="I159" i="3"/>
  <c r="O159" i="3" s="1"/>
  <c r="I155" i="3"/>
  <c r="O155" i="3" s="1"/>
  <c r="I151" i="3"/>
  <c r="O151" i="3" s="1"/>
  <c r="I147" i="3"/>
  <c r="O147" i="3" s="1"/>
  <c r="I143" i="3"/>
  <c r="O143" i="3" s="1"/>
  <c r="I139" i="3"/>
  <c r="O139" i="3" s="1"/>
  <c r="I135" i="3"/>
  <c r="O135" i="3" s="1"/>
  <c r="I131" i="3"/>
  <c r="O131" i="3" s="1"/>
  <c r="I127" i="3"/>
  <c r="O127" i="3" s="1"/>
  <c r="I123" i="3"/>
  <c r="O123" i="3" s="1"/>
  <c r="I119" i="3"/>
  <c r="O119" i="3" s="1"/>
  <c r="I115" i="3"/>
  <c r="O115" i="3" s="1"/>
  <c r="I111" i="3"/>
  <c r="O111" i="3" s="1"/>
  <c r="I107" i="3"/>
  <c r="O107" i="3" s="1"/>
  <c r="I103" i="3"/>
  <c r="O103" i="3" s="1"/>
  <c r="I99" i="3"/>
  <c r="O99" i="3" s="1"/>
  <c r="I95" i="3"/>
  <c r="O95" i="3" s="1"/>
  <c r="I91" i="3"/>
  <c r="O91" i="3" s="1"/>
  <c r="I87" i="3"/>
  <c r="O87" i="3" s="1"/>
  <c r="I83" i="3"/>
  <c r="O83" i="3" s="1"/>
  <c r="I79" i="3"/>
  <c r="O79" i="3" s="1"/>
  <c r="I75" i="3"/>
  <c r="O75" i="3" s="1"/>
  <c r="I71" i="3"/>
  <c r="O71" i="3" s="1"/>
  <c r="I67" i="3"/>
  <c r="O67" i="3" s="1"/>
  <c r="I63" i="3"/>
  <c r="O63" i="3" s="1"/>
  <c r="I59" i="3"/>
  <c r="O59" i="3" s="1"/>
  <c r="I55" i="3"/>
  <c r="O55" i="3" s="1"/>
  <c r="I51" i="3"/>
  <c r="O51" i="3" s="1"/>
  <c r="I47" i="3"/>
  <c r="O47" i="3" s="1"/>
  <c r="R46" i="3" s="1"/>
  <c r="O46" i="3" s="1"/>
  <c r="I42" i="3"/>
  <c r="O42" i="3" s="1"/>
  <c r="I38" i="3"/>
  <c r="O38" i="3" s="1"/>
  <c r="I34" i="3"/>
  <c r="O34" i="3" s="1"/>
  <c r="I30" i="3"/>
  <c r="O30" i="3" s="1"/>
  <c r="I26" i="3"/>
  <c r="O26" i="3" s="1"/>
  <c r="I22" i="3"/>
  <c r="O22" i="3" s="1"/>
  <c r="I18" i="3"/>
  <c r="O18" i="3" s="1"/>
  <c r="I14" i="3"/>
  <c r="I10" i="3"/>
  <c r="O10" i="3" s="1"/>
  <c r="I140" i="2"/>
  <c r="O140" i="2" s="1"/>
  <c r="I136" i="2"/>
  <c r="O136" i="2" s="1"/>
  <c r="I132" i="2"/>
  <c r="O132" i="2" s="1"/>
  <c r="I128" i="2"/>
  <c r="O128" i="2" s="1"/>
  <c r="I124" i="2"/>
  <c r="O124" i="2" s="1"/>
  <c r="I120" i="2"/>
  <c r="O120" i="2" s="1"/>
  <c r="I116" i="2"/>
  <c r="O116" i="2" s="1"/>
  <c r="I112" i="2"/>
  <c r="O112" i="2" s="1"/>
  <c r="I108" i="2"/>
  <c r="O108" i="2" s="1"/>
  <c r="I104" i="2"/>
  <c r="O104" i="2" s="1"/>
  <c r="I100" i="2"/>
  <c r="O100" i="2" s="1"/>
  <c r="I96" i="2"/>
  <c r="O96" i="2" s="1"/>
  <c r="I92" i="2"/>
  <c r="O92" i="2" s="1"/>
  <c r="I88" i="2"/>
  <c r="O88" i="2" s="1"/>
  <c r="I84" i="2"/>
  <c r="O84" i="2" s="1"/>
  <c r="I80" i="2"/>
  <c r="O80" i="2" s="1"/>
  <c r="I76" i="2"/>
  <c r="O76" i="2" s="1"/>
  <c r="I72" i="2"/>
  <c r="O72" i="2" s="1"/>
  <c r="I68" i="2"/>
  <c r="O68" i="2" s="1"/>
  <c r="I64" i="2"/>
  <c r="O64" i="2" s="1"/>
  <c r="I60" i="2"/>
  <c r="O60" i="2" s="1"/>
  <c r="I56" i="2"/>
  <c r="O56" i="2" s="1"/>
  <c r="I52" i="2"/>
  <c r="O52" i="2" s="1"/>
  <c r="I48" i="2"/>
  <c r="O48" i="2" s="1"/>
  <c r="I44" i="2"/>
  <c r="O44" i="2" s="1"/>
  <c r="I40" i="2"/>
  <c r="O40" i="2" s="1"/>
  <c r="I36" i="2"/>
  <c r="O36" i="2" s="1"/>
  <c r="I32" i="2"/>
  <c r="I28" i="2"/>
  <c r="O28" i="2" s="1"/>
  <c r="I23" i="2"/>
  <c r="Q22" i="2" s="1"/>
  <c r="I22" i="2" s="1"/>
  <c r="I18" i="2"/>
  <c r="O18" i="2" s="1"/>
  <c r="I14" i="2"/>
  <c r="I10" i="2"/>
  <c r="O10" i="2" s="1"/>
  <c r="Q9" i="3" l="1"/>
  <c r="I9" i="3" s="1"/>
  <c r="Q289" i="3"/>
  <c r="I289" i="3" s="1"/>
  <c r="Q494" i="3"/>
  <c r="I494" i="3" s="1"/>
  <c r="Q27" i="2"/>
  <c r="I27" i="2" s="1"/>
  <c r="Q9" i="2"/>
  <c r="I9" i="2" s="1"/>
  <c r="R219" i="3"/>
  <c r="O219" i="3" s="1"/>
  <c r="R415" i="3"/>
  <c r="O415" i="3" s="1"/>
  <c r="R358" i="3"/>
  <c r="O358" i="3" s="1"/>
  <c r="I3" i="2"/>
  <c r="C10" i="1" s="1"/>
  <c r="R268" i="3"/>
  <c r="O268" i="3" s="1"/>
  <c r="Q268" i="3"/>
  <c r="I268" i="3" s="1"/>
  <c r="O14" i="2"/>
  <c r="R9" i="2" s="1"/>
  <c r="O9" i="2" s="1"/>
  <c r="O23" i="2"/>
  <c r="R22" i="2" s="1"/>
  <c r="O22" i="2" s="1"/>
  <c r="O32" i="2"/>
  <c r="R27" i="2" s="1"/>
  <c r="O27" i="2" s="1"/>
  <c r="O14" i="3"/>
  <c r="R9" i="3" s="1"/>
  <c r="O9" i="3" s="1"/>
  <c r="O290" i="3"/>
  <c r="R289" i="3" s="1"/>
  <c r="O289" i="3" s="1"/>
  <c r="O470" i="3"/>
  <c r="R469" i="3" s="1"/>
  <c r="O469" i="3" s="1"/>
  <c r="O495" i="3"/>
  <c r="R494" i="3" s="1"/>
  <c r="O494" i="3" s="1"/>
  <c r="Q46" i="3"/>
  <c r="I46" i="3" s="1"/>
  <c r="Q219" i="3"/>
  <c r="I219" i="3" s="1"/>
  <c r="Q440" i="3"/>
  <c r="I440" i="3" s="1"/>
  <c r="Q9" i="4"/>
  <c r="I9" i="4" s="1"/>
  <c r="I3" i="4" s="1"/>
  <c r="C12" i="1" s="1"/>
  <c r="E12" i="1" s="1"/>
  <c r="Q358" i="3"/>
  <c r="I358" i="3" s="1"/>
  <c r="Q415" i="3"/>
  <c r="I415" i="3" s="1"/>
  <c r="I3" i="3" l="1"/>
  <c r="C11" i="1" s="1"/>
  <c r="C6" i="1" s="1"/>
  <c r="O2" i="3"/>
  <c r="D11" i="1" s="1"/>
  <c r="E11" i="1" s="1"/>
  <c r="O2" i="2"/>
  <c r="D10" i="1" s="1"/>
  <c r="E10" i="1"/>
  <c r="C7" i="1" l="1"/>
</calcChain>
</file>

<file path=xl/sharedStrings.xml><?xml version="1.0" encoding="utf-8"?>
<sst xmlns="http://schemas.openxmlformats.org/spreadsheetml/2006/main" count="3001" uniqueCount="1015">
  <si>
    <t>Rekapitulace ceny</t>
  </si>
  <si>
    <t>Stavba: 23-11 - Oprava mostu ev.č. ZR-004, ul. Studentská, Žďár nad Sázavou</t>
  </si>
  <si>
    <t xml:space="preserve">Varianta: ZŘ - </t>
  </si>
  <si>
    <t>Celková cena bez DPH:</t>
  </si>
  <si>
    <t>Celková cena s DPH:</t>
  </si>
  <si>
    <t>Objekt</t>
  </si>
  <si>
    <t>Popis</t>
  </si>
  <si>
    <t>Cena bez DPH</t>
  </si>
  <si>
    <t>DPH</t>
  </si>
  <si>
    <t>Cena s DPH</t>
  </si>
  <si>
    <t>000</t>
  </si>
  <si>
    <t>Soupis vedlejších a ostatních nákladů</t>
  </si>
  <si>
    <t>201</t>
  </si>
  <si>
    <t>Most ev. č. ZR-004</t>
  </si>
  <si>
    <t>401</t>
  </si>
  <si>
    <t>Přeložka VO</t>
  </si>
  <si>
    <t>ASPE230</t>
  </si>
  <si>
    <t>3</t>
  </si>
  <si>
    <t>Soupis prací objektu</t>
  </si>
  <si>
    <t>6</t>
  </si>
  <si>
    <t>S</t>
  </si>
  <si>
    <t xml:space="preserve">Stavba: </t>
  </si>
  <si>
    <t>23-11</t>
  </si>
  <si>
    <t>Oprava mostu ev.č. ZR-004, ul. Studentská, Žďár nad Sázavou</t>
  </si>
  <si>
    <t>1</t>
  </si>
  <si>
    <t>0.00</t>
  </si>
  <si>
    <t>2</t>
  </si>
  <si>
    <t>O</t>
  </si>
  <si>
    <t>Objekt:</t>
  </si>
  <si>
    <t>15.00</t>
  </si>
  <si>
    <t>O1</t>
  </si>
  <si>
    <t>Rozpočet:</t>
  </si>
  <si>
    <t>Základní rozpočet CÚ 2022</t>
  </si>
  <si>
    <t>21.00</t>
  </si>
  <si>
    <t>Typ</t>
  </si>
  <si>
    <t>Poř. číslo</t>
  </si>
  <si>
    <t>Kód položky</t>
  </si>
  <si>
    <t>Varianta</t>
  </si>
  <si>
    <t>Název položky</t>
  </si>
  <si>
    <t>MJ</t>
  </si>
  <si>
    <t>Množství</t>
  </si>
  <si>
    <t>Jednotková cena</t>
  </si>
  <si>
    <t>Cenová soustava</t>
  </si>
  <si>
    <t>Jednotková</t>
  </si>
  <si>
    <t>Celkem</t>
  </si>
  <si>
    <t>0</t>
  </si>
  <si>
    <t>4</t>
  </si>
  <si>
    <t>5</t>
  </si>
  <si>
    <t>10</t>
  </si>
  <si>
    <t>11</t>
  </si>
  <si>
    <t>SD</t>
  </si>
  <si>
    <t>01-ZS</t>
  </si>
  <si>
    <t>Zařízení staveniště</t>
  </si>
  <si>
    <t>P</t>
  </si>
  <si>
    <t>031101</t>
  </si>
  <si>
    <t/>
  </si>
  <si>
    <t>ZAŘÍZENÍ STAVENIŠTĚ</t>
  </si>
  <si>
    <t>KPL</t>
  </si>
  <si>
    <t>2022_OTSKP</t>
  </si>
  <si>
    <t>PP</t>
  </si>
  <si>
    <t>Náklady spojené s případným vypracováním projektové dokumentace, zřízením přípojek energií k objektům zařízení staveniště, vybudování případných měřících odběrných míst, případná příprava území pro objekty ZS a vlastní vybudování objektů ZS včetně oplocení a osvětlení staveniště a všech souvisejících nákladů pro realizaci stavby</t>
  </si>
  <si>
    <t>VV</t>
  </si>
  <si>
    <t>TS</t>
  </si>
  <si>
    <t>zahrnuje objednatelem povolené náklady na pořízení (event. pronájem), provozování, udržování a likvidaci zhotovitelova zařízení</t>
  </si>
  <si>
    <t>031102</t>
  </si>
  <si>
    <t>PROVOZ ZAŘÍZENÍ STAVENIŠTĚ</t>
  </si>
  <si>
    <t>Náklady na vybavení objektů ZS, náklady na energie spotřebované dodavatelem v rámci provozu ZS, náklady na potřebný úklid v prostorách ZS, náklady na nutnou údržbu a opravy na objektech ZS a na přípojkách energií</t>
  </si>
  <si>
    <t>031103</t>
  </si>
  <si>
    <t>ODSTRANĚNÍ ZAŘÍZENÍ STAVENIŠTĚ</t>
  </si>
  <si>
    <t>Kompletní odstranění objektů ZS, oplocení, osvětlení, včetně přípojek energií a jejich odvoz. Položka zahrnuje i náklady na úpravu povrchů po odstranění staveniště a úklid ploch, na kterých bylo ZS provozováno</t>
  </si>
  <si>
    <t>02-P</t>
  </si>
  <si>
    <t>Publicita</t>
  </si>
  <si>
    <t>02991</t>
  </si>
  <si>
    <t>OSTATNÍ POŽADAVKY - INFORMAČNÍ TABULE</t>
  </si>
  <si>
    <t>Publicita stavby dle požadavku objednatele, komplet vč. zřízení, pronájmu po dobu stavby a odstranění po stavbě.</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</si>
  <si>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</si>
  <si>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03-R</t>
  </si>
  <si>
    <t>Různé</t>
  </si>
  <si>
    <t>02520</t>
  </si>
  <si>
    <t>ZKOUŠENÍ MATERIÁLŮ NEZÁVISLOU ZKUŠEBNOU</t>
  </si>
  <si>
    <t>KČ</t>
  </si>
  <si>
    <t>DLE TKP, ZTKP není-li obsaženo v jedn.cenách za celý most</t>
  </si>
  <si>
    <t>zahrnuje veškeré náklady spojené s objednatelem požadovanými zkouškami</t>
  </si>
  <si>
    <t>02620</t>
  </si>
  <si>
    <t>ZKOUŠENÍ KONSTRUKCÍ A PRACÍ NEZÁVISLOU ZKUŠEBNOU</t>
  </si>
  <si>
    <t>7</t>
  </si>
  <si>
    <t>02730</t>
  </si>
  <si>
    <t>A</t>
  </si>
  <si>
    <t>POMOC PRÁCE ZŘÍZ NEBO ZAJIŠŤ OCHRANU INŽENÝRSKÝCH SÍTÍ</t>
  </si>
  <si>
    <t>součinnost se správcem STL plynovodu na obvodu staveniště (správce GasNet služby, s.r.o.), veškeré náklady v průběhu stavby, vč. vytýčení a zajištění ochrany, přejímek</t>
  </si>
  <si>
    <t>zahrnuje veškeré náklady spojené s objednatelem požadovanými zařízeními</t>
  </si>
  <si>
    <t>8</t>
  </si>
  <si>
    <t>B</t>
  </si>
  <si>
    <t>součinnost se správcem vodovodu a kanalizace (správce Vodárenská akciová solečnost, a.s., divize Žďár nad Sázavou), veškeré náklady v průběhu stavby,  vč. vytýčení a zajištění ochrany, přejímek</t>
  </si>
  <si>
    <t>9</t>
  </si>
  <si>
    <t>C</t>
  </si>
  <si>
    <t>součinnost se správcem sdělovacího vedení (správce SATT, a.s.), veškeré náklady v průběhu stavby, vč. případných prací na potrubí během stavby, vč.zajištění ochrany, přejímek</t>
  </si>
  <si>
    <t>D</t>
  </si>
  <si>
    <t>součinnost se správcem sdělovacího vedení (CETIN, a.s.), veškeré náklady v průběhu stavby, vč. případných prací na potrubí během stavby, vč.zajištění ochrany, přejímek</t>
  </si>
  <si>
    <t>E</t>
  </si>
  <si>
    <t>součinnost se správcem podzemních VN a NN kabelů (EG.D, a.s.), veškeré náklady v průběhu stavby, vč. případných prací na potrubí během stavby, vč.zajištění ochrany, přejímek</t>
  </si>
  <si>
    <t>12</t>
  </si>
  <si>
    <t>F</t>
  </si>
  <si>
    <t>součinnost se správcem dešťové kanalizace (Město Žďár nad Sázavou), veškeré náklady v průběhu stavby, vč. případných prací na potrubí během stavby, vč.zajištění ochrany, přejímek</t>
  </si>
  <si>
    <t>13</t>
  </si>
  <si>
    <t>028511</t>
  </si>
  <si>
    <t>PASPORTIZACE OKOLNÍCH OBJEKTŮ PŘED A PO STAVBĚ</t>
  </si>
  <si>
    <t>pasportizace okolních budov a objízdné trasy před a po stavbě</t>
  </si>
  <si>
    <t>zahrnuje veškeré náklady spojené s objednatelem požadovanými pracemi</t>
  </si>
  <si>
    <t>14</t>
  </si>
  <si>
    <t>029113</t>
  </si>
  <si>
    <t>OSTATNÍ POŽADAVKY - GEODETICKÉ ZAMĚŘENÍ - CELKY</t>
  </si>
  <si>
    <t>KUS</t>
  </si>
  <si>
    <t>Vytýčení stavby a obvodu staveniště, veškeré potřebné geodetické měření během výstavby vč. protokolů, vč. zaměření a výkazu kubatur bouracích prací</t>
  </si>
  <si>
    <t>15</t>
  </si>
  <si>
    <t>Zaměření skutečného provedení stavby, na podkladu katastrální mapy, potřebné geodetické doměření během výstavby</t>
  </si>
  <si>
    <t>16</t>
  </si>
  <si>
    <t>029412</t>
  </si>
  <si>
    <t>OSTATNÍ POŽADAVKY - VYPRACOVÁNÍ MOSTNÍHO LISTU</t>
  </si>
  <si>
    <t>Zajištění mostního listu, 3ks, vč. výpočtu zatížitelnosti, vč zápisu do BMS. 
POZOR! Vč. zajištění hydrologickych dat Q20+Q100, výpočet hladin Q20+Q100 a zakreslení do mostního listu.</t>
  </si>
  <si>
    <t>17</t>
  </si>
  <si>
    <t>02943</t>
  </si>
  <si>
    <t>OSTATNÍ POŽADAVKY - VYPRACOVÁNÍ RDS</t>
  </si>
  <si>
    <t>Vypracování dokumentace – realizační  - RDS (5 paré) vč.dozoru zpracovatele RDS na stavbě, vč.požadavků SOD</t>
  </si>
  <si>
    <t>18</t>
  </si>
  <si>
    <t>02944</t>
  </si>
  <si>
    <t>OSTAT POŽADAVKY - DOKUMENTACE SKUTEČ PROVEDENÍ V DIGIT FORMĚ</t>
  </si>
  <si>
    <t>Vypracování dokumentace - skutečného provedení stavby DSPS včetně digitální formy, vč. závěrečné zprávy, vč. požadavků SOD</t>
  </si>
  <si>
    <t>19</t>
  </si>
  <si>
    <t>02945</t>
  </si>
  <si>
    <t>OSTAT POŽADAVKY - GEOMETRICKÝ PLÁN</t>
  </si>
  <si>
    <t>Geometrické plány stavby dle požadavku SOD, 10x v tištené podobě vč. ověření KÚ</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</si>
  <si>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</si>
  <si>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20</t>
  </si>
  <si>
    <t>02946</t>
  </si>
  <si>
    <t>OSTAT POŽADAVKY - FOTODOKUMENTACE</t>
  </si>
  <si>
    <t>Fotodokumentace průběhu stavby - týdenní</t>
  </si>
  <si>
    <t>položka zahrnuje: 
- fotodokumentaci zadavatelem požadovaného děje a konstrukcí v požadovaných časových intervalech 
- zadavatelem specifikované výstupy (fotografie v papírovém a digitálním formátu) v požadovaném počtu</t>
  </si>
  <si>
    <t>21</t>
  </si>
  <si>
    <t>029511</t>
  </si>
  <si>
    <t>OSTATNÍ POŽADAVKY - POVODŇOVÝ A HAVARIJNÍ PLÁN</t>
  </si>
  <si>
    <t>Povodňový a havarijní plán, aktualizace na základě požadavků správce toku a dle skutečnosti</t>
  </si>
  <si>
    <t>22</t>
  </si>
  <si>
    <t>029522</t>
  </si>
  <si>
    <t>OSTATNÍ POŽADAVKY - REVIZNÍ ZPRÁVY</t>
  </si>
  <si>
    <t>Posudky, kontroly, revizní zprávy, vypracování plánu kontrol a údržby mostu</t>
  </si>
  <si>
    <t>23</t>
  </si>
  <si>
    <t>02953</t>
  </si>
  <si>
    <t>OSTATNÍ POŽADAVKY - HLAVNÍ MOSTNÍ PROHLÍDKA</t>
  </si>
  <si>
    <t>Zajištění 1. hlavní prohlídky, vč zápisu do BMS</t>
  </si>
  <si>
    <t>položka zahrnuje :  
- úkony dle ČSN 73 6221  
- provedení hlavní mostní prohlídky oprávněnou fyzickou nebo právnickou osobou  
- vyhotovení záznamu (protokolu), který jednoznačně definuje stav mostu</t>
  </si>
  <si>
    <t>24</t>
  </si>
  <si>
    <t>02960</t>
  </si>
  <si>
    <t>OSTATNÍ POŽADAVKY - ODBORNÝ DOZOR</t>
  </si>
  <si>
    <t>součinnost se správcem vodního toku (Povodí Vltavy, s. p.), úpravy v korytě, dodržení podmínek vyjádření, vč. kontroly dodržení podmínek stanovených pro stavební činnosti</t>
  </si>
  <si>
    <t>zahrnuje veškeré náklady spojené s objednatelem požadovaným dozorem</t>
  </si>
  <si>
    <t>25</t>
  </si>
  <si>
    <t>Plán BOZP, veškerá opatření pro zajištění BOZP v průběhu výstavby</t>
  </si>
  <si>
    <t>26</t>
  </si>
  <si>
    <t>03720</t>
  </si>
  <si>
    <t>POMOC PRÁCE ZAJIŠŤ NEBO ZŘÍZ REGULACI A OCHRANU DOPRAVY</t>
  </si>
  <si>
    <t>Přechodné DZ po dobu výstavby, koordinace s DZ související stavby na ul. Vysocká, dodávka, montáž, demontáž, pronájem vč.pravidelné údržby po dobu 12 týdnů, zejména potřebné doznačení na ulici Studentská, oproti návrhu DZ viz.příloha Souhrnná technická zpráva, čerpáno se soulasem TDS pouze pokud nebude v rámci DZ související stavby na ulici Vysocká</t>
  </si>
  <si>
    <t>zahrnuje objednatelem povolené náklady na požadovaná zařízení zhotovitele</t>
  </si>
  <si>
    <t>27</t>
  </si>
  <si>
    <t>Schválení a projednání přechodného DZ po dobu výstavby, čerpáno se souhlasem TDS pouze pokud nebude projednáváno současně s DZ na ulici Vysocká</t>
  </si>
  <si>
    <t>28</t>
  </si>
  <si>
    <t>91412R</t>
  </si>
  <si>
    <t>DOPRAVNÍ ZNAČKY ZÁKLADNÍ VELIKOSTI OCELOVÉ FÓLIE TŘ 1 - MONTÁŽ S PŘEMÍSTĚNÍM, NÁJEMNÉ, DEMONTÁŽ</t>
  </si>
  <si>
    <t>přechodné DZ, vyznačení objízdné trasy, montáž + nájem a údržba po celou dobu stavby + demontáž s odvozem 
B1: 2 ks 
čerpáno se souhlasem TDS pouze pokud nebude řešeno v rámci DZ související stavby na ulici Vysocká</t>
  </si>
  <si>
    <t>položka zahrnuje: 
- dopravu demontované značky z dočasné skládky 
- osazení a montáž značky na místě určeném projektem 
- nutnou opravu poškozených částí 
nezahrnuje dodávku značky</t>
  </si>
  <si>
    <t>29</t>
  </si>
  <si>
    <t>91432R</t>
  </si>
  <si>
    <t>DOPRAV ZNAČKY ZMENŠ VEL OCEL FÓLIE TŘ 1 - MONTÁŽ S PŘESUNEM, NÁJEMNÉ, DEMONTÁŽ</t>
  </si>
  <si>
    <t>přechodné DZ, vyznačení objízdné trasy, montáž + nájem a údržba po celou dobu stavby + demontáž s odvozem 
E13: 2 ks 
E3a: 3 ks 
IP10a: 3 ks 
čerpáno se souhlasem TDS pouze pokud nebude řešeno v rámci DZ související stavby na ulici Vysocká</t>
  </si>
  <si>
    <t>položka zahrnuje: 
- dodávku a montáž značek v požadovaném provedení</t>
  </si>
  <si>
    <t>30</t>
  </si>
  <si>
    <t>91612R</t>
  </si>
  <si>
    <t>DOPRAV SVĚTLO VÝSTRAŽ SOUPRAVA 3KS - MONTÁŽ S PŘESUNEM, NÁJEMNÉ, DEMONTÁŽ</t>
  </si>
  <si>
    <t>přechodné DZ, vyznačení objízdné trasy, montáž + nájem a údržba po celou dobu stavby + demontáž s odvozem 
souprava 3x S7: 2 ks 
čerpáno se souhlasem TDS pouze pokud nebude řešeno v rámci DZ související stavby na ulici Vysocká</t>
  </si>
  <si>
    <t>položka zahrnuje: 
- dodání zařízení v předepsaném provedení včetně jejich osazení 
- údržbu po celou dobu trvání funkce, náhradu zničených nebo ztracených kusů, nutnou opravu poškozených částí 
- napájení z baterie včetně záložní baterie</t>
  </si>
  <si>
    <t>31</t>
  </si>
  <si>
    <t>91631R</t>
  </si>
  <si>
    <t>DOPRAVNÍ ZÁBRANY Z2 S FÓLIÍ TŘ 1 - MONTÁŽ S PŘESUNEM, NÁJEMNÉ, DEMONTÁŽ</t>
  </si>
  <si>
    <t>přechodné DZ, vyznačení objízdné trasy, montáž + nájem a údržba po celou dobu stavby + demontáž s odvozem 
Z2: 2 ks 
čerpáno se souhlasem TDS pouze pokud nebude řešeno v rámci DZ související stavby na ulici Vysocká</t>
  </si>
  <si>
    <t>položka zahrnuje: 
- přemístění zařízení z dočasné skládky a jeho osazení a montáž na místě určeném projektem 
- údržbu po celou dobu trvání funkce, náhradu zničených nebo ztracených kusů, nutnou opravu poškozených částí</t>
  </si>
  <si>
    <t>32</t>
  </si>
  <si>
    <t>91671R</t>
  </si>
  <si>
    <t>UPEVŇOVACÍ KONSTR - PODKLADNÍ DESKA POD 28KG - MONTÁŽ S PŘESUNEM, NÁJEMNÉ, DEMONTÁŽ</t>
  </si>
  <si>
    <t>přechodné DZ, vyznačení objízdné trasy, montáž + nájem a údržba po celou dobu stavby + demontáž s odvozem 
podkladní desky pro: 
značky: 3 ks 
Z2: 2*4 ks 
čerpáno se souhlasem TDS pouze pokud nebude řešeno v rámci DZ související stavby na ulici Vysocká</t>
  </si>
  <si>
    <t>33</t>
  </si>
  <si>
    <t>91673R</t>
  </si>
  <si>
    <t>UPEVŇOVACÍ KONSTR - OCEL STOJAN - MONTÁŽ S PŘESUNEM, NÁJEMNÉ, DEMONTÁŽ</t>
  </si>
  <si>
    <t>sloupky dočasného DZ, montáž + nájem a údržba po celou dobu stavby + demontáž s odvozem 
značky: 3 ks 
Z2: 2*2 ks 
čerpáno se souhlasem TDS pouze pokud nebude řešeno v rámci DZ související stavby na ulici Vysocká</t>
  </si>
  <si>
    <t>Všeobecné konstrukce a práce</t>
  </si>
  <si>
    <t>014102</t>
  </si>
  <si>
    <t>POPLATKY ZA SKLÁDKU</t>
  </si>
  <si>
    <t>T</t>
  </si>
  <si>
    <t>podklad vozovek viz pol.11332A-A,B, humózní zemina 121108, podklad chodníků viz. pol. 12373A, odkop v korytě 124738, čištění koryta viz pol. 12960, výkop za a před opěrami viz. pol. 131838, 132738, zemina z těsněných hrázek viz. pol. 17750</t>
  </si>
  <si>
    <t>2,0*(51,984+23,709+3,45+35,295+10,48+6,0+124,23+89,74+8,8)=707,376 [A]</t>
  </si>
  <si>
    <t>zahrnuje veškeré poplatky provozovateli skládky související s uložením odpadu na skládce.</t>
  </si>
  <si>
    <t>původní kamenné obrubníky, 11353, bude čerpáno se souhlasem TDS pouze pokud nedojde k odvozu na sklad stavebníka</t>
  </si>
  <si>
    <t>2,6*26,1*0,2*0,3=4,072 [A]</t>
  </si>
  <si>
    <t>betonová dlažba 113184, původní lože dlažeb 113354, prostý beton viz položka 966154</t>
  </si>
  <si>
    <t>2,3*(6,966+8,26+9,144)=56,051 [A]</t>
  </si>
  <si>
    <t>betonové obrubníky 113524, čerpáno se souhlasem TDS pouze pokud nebude uloženo na sklad stavebníka</t>
  </si>
  <si>
    <t>2,3*104,9*0,25*0,15=9,048 [A]</t>
  </si>
  <si>
    <t>železobeton viz položka 966164A,B</t>
  </si>
  <si>
    <t>2,5*(6,916+9,5)=41,040 [A]</t>
  </si>
  <si>
    <t>stávající mostní izolace, pokud se na mostě nachází, čerpáno se souhlasem investora 
viz položka 97817</t>
  </si>
  <si>
    <t>2,4*0,005*86=1,032 [A]</t>
  </si>
  <si>
    <t>G</t>
  </si>
  <si>
    <t>stávající omítka spodní stavby a NK, viz položka 97811</t>
  </si>
  <si>
    <t>142,972*0,020*1,8=5,147 [A]</t>
  </si>
  <si>
    <t>02851</t>
  </si>
  <si>
    <t>PRŮZKUMNÉ PRÁCE DIAGNOSTIKY KONSTRUKCÍ NA POVRCHU</t>
  </si>
  <si>
    <t>stanovení pevnosti povrchových vrstev betonu stávajících konstrukcí, provedení odtrhových zkoušek na nosné konstrukci a spodní stavbě po jejím předchozím očištění, 
po vyhodnocení bude rozhodnuto zda bude provedena sanace stěrková (uvažovaná v projektu) nebo dojde ke změně na sanaci kotvenou, předpoklad min. 4 ks NK + 8 ks spodní stavby, vč. vyhodnocení a závěrečné zprávy, čerpání se souhlasem TDS dle skutečnosti</t>
  </si>
  <si>
    <t>02971</t>
  </si>
  <si>
    <t>OSTAT POŽADAVKY - GEOTECHNICKÝ MONITORING NA POVRCHU</t>
  </si>
  <si>
    <t>přetřídění hornin, posudky dosažených vrstev, převzetí základové spáry, zatřízení zemin z hlediska vhodnosti pro násypová tělesa, geolog, geotechnik objednatele, čerpání se souhlasem TDS</t>
  </si>
  <si>
    <t>Zemní práce</t>
  </si>
  <si>
    <t>11318A</t>
  </si>
  <si>
    <t>ODSTRANĚNÍ KRYTU ZPEVNĚNÝCH PLOCH Z DLAŽDIC - BEZ DOPRAVY</t>
  </si>
  <si>
    <t>M3</t>
  </si>
  <si>
    <t>odstranění pochozí vrstvy chodníku, vč. odvozu, po dohodě s TDS a stavebníkem bude rozhodnuto o odvozu na skládku města na ulici Jihlavská nebo na trvalou skládku dle zajištění zhotovitele 
- zhotovitel je povinen nacenit skutečnou odvozovou vzdálenost dle svých dispozic, nelze uplatňovat vícepráce ve smyslu rozdílu vzdálenosti skládky uvažované v projektové dokumentaci a zajištěné zhotovitelem (platí pro všechny položky s odvozem na skládku)</t>
  </si>
  <si>
    <t>(64,0+5,0+47,1)*0,06=6,966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</si>
  <si>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</si>
  <si>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11318B</t>
  </si>
  <si>
    <t>ODSTRANĚNÍ KRYTU ZPEVNĚNÝCH PLOCH Z DLAŽDIC - DOPRAVA</t>
  </si>
  <si>
    <t>TKM</t>
  </si>
  <si>
    <t>odvoz pol. 11318A na skládku dle zajištění zhotovitele</t>
  </si>
  <si>
    <t>2,0*6,966*30=417,960 [A]</t>
  </si>
  <si>
    <t>Položka zahrnuje samostatnou dopravu suti a vybouraných hmot. Množství se určí jako součin hmotnosti [t] a požadované vzdálenosti [km].</t>
  </si>
  <si>
    <t>11332A</t>
  </si>
  <si>
    <t>ODSTRANĚNÍ PODKLADŮ ZPEVNĚNÝCH PLOCH Z KAMENIVA NESTMELENÉHO - BEZ DOPRAVY</t>
  </si>
  <si>
    <t>tl. 360 mm, mimo most, vč. odvozu a uložení na skládku dle zajištění zhotovitele</t>
  </si>
  <si>
    <t>(60,8+83,6)*0,36=51,984 [A]</t>
  </si>
  <si>
    <t>odstranění podkladu chodníků, tl. 0,21, vč. odvozu a uložení na skládku dle zajištění zhotovitele</t>
  </si>
  <si>
    <t>(15,8+41,2+8,8+47,1)*0,21=23,709 [A]</t>
  </si>
  <si>
    <t>11332B</t>
  </si>
  <si>
    <t>ODSTRANĚNÍ PODKLADŮ ZPEVNĚNÝCH PLOCH Z KAMENIVA NESTMELENÉHO - DOPRAVA</t>
  </si>
  <si>
    <t>odvoz pol. 11332A (A+B) na skládku dle zajištění zhotovitele</t>
  </si>
  <si>
    <t>1,9*(51,984+23,709)*30=4 314,501 [A]</t>
  </si>
  <si>
    <t>11335A</t>
  </si>
  <si>
    <t>ODSTRANĚNÍ PODKLADU ZPEVNĚNÝCH PLOCH Z BETONU - BEZ DOPRAVY</t>
  </si>
  <si>
    <t>vybourání původního lože pod odlážděním koryta, vč. odvozu a uložení na skládku dle zajištění zhotovitele, tl. odhadnuta</t>
  </si>
  <si>
    <t>5,9*14,0*0,1=8,260 [A]</t>
  </si>
  <si>
    <t>11335B</t>
  </si>
  <si>
    <t>ODSTRANĚNÍ PODKLADU ZPEVNĚNÝCH PLOCH Z BETONU - DOPRAVA</t>
  </si>
  <si>
    <t>odvoz pol. 11335A na skládku dle zajištění zhotovitele</t>
  </si>
  <si>
    <t>2,3*8,26*30=569,940 [A]</t>
  </si>
  <si>
    <t>11352A</t>
  </si>
  <si>
    <t>ODSTRANĚNÍ CHODNÍKOVÝCH A SILNIČNÍCH OBRUBNÍKŮ BETONOVÝCH - BEZ DOPRAVY</t>
  </si>
  <si>
    <t>M</t>
  </si>
  <si>
    <t>stávající chodníkové obrubníky, vč. odvozu, po dohodě s TDS a stavebníkem bude rozhodnuto o odvozu na skládku města na ulici Jihlavská nebo na trvalou skládku dle zajištění zhotovitele</t>
  </si>
  <si>
    <t>6+16+39+40+3+2+4+21-13,4-12,7=104,900 [A]</t>
  </si>
  <si>
    <t>11352B</t>
  </si>
  <si>
    <t>ODSTRANĚNÍ CHODNÍKOVÝCH A SILNIČNÍCH OBRUBNÍKŮ BETONOVÝCH - DOPRAVA</t>
  </si>
  <si>
    <t>odvoz pol. 11352A na skládku dle zajištění zhotovitele</t>
  </si>
  <si>
    <t>2,3*0,15*0,25*104,9*30=271,429 [A]</t>
  </si>
  <si>
    <t>113533</t>
  </si>
  <si>
    <t>ODSTRANĚNÍ CHODNÍKOVÝCH KAMENNÝCH OBRUBNÍKŮ, ODVOZ DO 3KM</t>
  </si>
  <si>
    <t>demontáž stávajících kamenných obrubníků na mostě, odvoz vč. uložení na skládku města na ul. Jihlavská, bez poplatku za uložení</t>
  </si>
  <si>
    <t>13,4+12,7=26,100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</si>
  <si>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</si>
  <si>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113723</t>
  </si>
  <si>
    <t>FRÉZOVÁNÍ ZPEVNĚNÝCH PLOCH ASFALTOVÝCH, ODVOZ DO 3KM</t>
  </si>
  <si>
    <t>tl.140mm v celém úseku, vč. odvozu a uložení na skládku města na ul. Jihlavská, tl. dle diagnostiky, odvoz a uložení na skládku města, bez poplatku za skládku</t>
  </si>
  <si>
    <t>285*0,14=39,900 [A]</t>
  </si>
  <si>
    <t>11511</t>
  </si>
  <si>
    <t>ČERPÁNÍ VODY DO 500 L/MIN</t>
  </si>
  <si>
    <t>HOD</t>
  </si>
  <si>
    <t>čerpání v průběhu sanace opěr, odhad týden pro každou opěru,  čerpáno se soulasem TDS pouze v případě nadměrných přítoků</t>
  </si>
  <si>
    <t>2*5*10=100,000 [A]</t>
  </si>
  <si>
    <t>Položka čerpání vody na povrchu zahrnuje i potrubí, pohotovost záložní čerpací soupravy a zřízení čerpací jímky. Součástí položky je také následná demontáž a likvidace těchto zařízení</t>
  </si>
  <si>
    <t>11514</t>
  </si>
  <si>
    <t>ČERPÁNÍ VODY DO 4000 L/MIN</t>
  </si>
  <si>
    <t>jednorázové vyčerpání prostoru kolem spodní stavby, čerpáno se soulasem TDS pouze v případě nadměrných přítoků</t>
  </si>
  <si>
    <t>2*13,0*(0,9+0,4)/4=8,450 [A]</t>
  </si>
  <si>
    <t>11526</t>
  </si>
  <si>
    <t>PŘEVEDENÍ VODY POTRUBÍM DN 800 NEBO ŽLABY R.O. DO 2,8M</t>
  </si>
  <si>
    <t>dočasné převedení přemosťované vodoteče zatrubněním 1xDN800, včetně odstranění</t>
  </si>
  <si>
    <t>Položka převedení vody na povrchu zahrnuje zřízení, udržování a odstranění příslušného zařízení. Převedení vody se uvádí buď průměrem potrubí (DN) nebo délkou rozvinutého obvodu žlabu (r.o.).</t>
  </si>
  <si>
    <t>121103</t>
  </si>
  <si>
    <t>SEJMUTÍ ORNICE NEBO LESNÍ PŮDY S ODVOZEM DO 3KM</t>
  </si>
  <si>
    <t>v tl. do 150mm, v ploše dočasného záboru, vč. odvozu na mezideponii, bude zpětně použito pro ohumusování</t>
  </si>
  <si>
    <t>(57+187+11+14)*0,15=40,350 [A]</t>
  </si>
  <si>
    <t>položka zahrnuje sejmutí ornice bez ohledu na tloušťku vrstvy a její vodorovnou dopravu 
nezahrnuje uložení na trvalou skládku</t>
  </si>
  <si>
    <t>121108</t>
  </si>
  <si>
    <t>SEJMUTÍ ORNICE NEBO LESNÍ PŮDY S ODVOZEM DO 20KM</t>
  </si>
  <si>
    <t>v tl. do 150mm, v ploše dočasného záboru, vč. odvozu na skládku dle zajištění zhotovitele, přebytečná zemina s uložením na skládku, bez poplatku za uložení 
- zhotovitel je povinen nacenit skutečnou odvozovou vzdálenost dle jím zajištěné skládky (platí pro všechny položky s odvozem na skládku v celém rozpočtu)</t>
  </si>
  <si>
    <t>(61+193+16+22)*0,15-40,35=3,450 [A]</t>
  </si>
  <si>
    <t>121109</t>
  </si>
  <si>
    <t>PŘÍPLATEK ZA DALŠÍ 1KM DOPRAVY ORNICE</t>
  </si>
  <si>
    <t>příplatek za odvoz pol. 121104 na skládku dle zajištění zhotovitele</t>
  </si>
  <si>
    <t>10*3,45=34,500 [A]</t>
  </si>
  <si>
    <t>položka zahrnuje příplatek k vodorovnému přemístění ornice za každý další 1km nad 20km</t>
  </si>
  <si>
    <t>12373A</t>
  </si>
  <si>
    <t>ODKOP PRO SPOD STAVBU SILNIC A ŽELEZNIC TŘ. I - BEZ DOPRAVY</t>
  </si>
  <si>
    <t>odkop podkladu stávajícího chodníku, vč. odvozu a uložení na skládku</t>
  </si>
  <si>
    <t>0,65*(6,7+18,0+7,0+22,6)=35,295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</si>
  <si>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</si>
  <si>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</si>
  <si>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</si>
  <si>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M3KM</t>
  </si>
  <si>
    <t>odvoz pol. 12373A na skládku dle zajištění zhotovitele</t>
  </si>
  <si>
    <t>35,295*30=1 058,850 [A]</t>
  </si>
  <si>
    <t>Položka zahrnuje samostatnou dopravu zeminy. Množství se určí jako součin kubatutry [m3] a požadované vzdálenosti [km].</t>
  </si>
  <si>
    <t>124738</t>
  </si>
  <si>
    <t>VYKOPÁVKY PRO KORYTA VODOTEČÍ TŘ. I, ODVOZ DO 20KM</t>
  </si>
  <si>
    <t>výkop v korytě kolem líců opěr, v místě podpěry, komplet vč. zřízení čerpacích jímek, čerpání vody, vč. odvozu a uložení na skládku dle zajištění zhotovitele</t>
  </si>
  <si>
    <t>(0,4+0,4)*13,1=10,480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</si>
  <si>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</si>
  <si>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124739</t>
  </si>
  <si>
    <t>PŘÍPLATEK ZA DALŠÍ 1KM DOPRAVY ZEMINY</t>
  </si>
  <si>
    <t>odvoz pol. 124738 na skládku dle zajištění zhotovitele</t>
  </si>
  <si>
    <t>10,48*10=104,800 [A]</t>
  </si>
  <si>
    <t>položka zahrnuje příplatek k vodorovnému přemístění zeminy za každý další 1km nad 20km</t>
  </si>
  <si>
    <t>12960</t>
  </si>
  <si>
    <t>ČIŠTĚNÍ VODOTEČÍ A MELIORAČ KANÁLŮ OD NÁNOSŮ</t>
  </si>
  <si>
    <t>koryto pod mostem, vč.odvozu na skládku dle zajištění zhotovitele</t>
  </si>
  <si>
    <t>2,0*0,1*30,0=6,000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</si>
  <si>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</si>
  <si>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131833</t>
  </si>
  <si>
    <t>HLOUBENÍ JAM ZAPAŽ I NEPAŽ TŘ. II, ODVOZ DO 3KM</t>
  </si>
  <si>
    <t>výkop stavební jámy za ruby opěr a kolem křídel, zvýšená opatrnost v blízkosti inženýrských sítí (zejména VN EG.D), z části ruční výkop, komplet, vč. pažení stavební jámy, odvodnění, vč. odvozu a uložení na mezideponii pro zpětné použití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</si>
  <si>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</si>
  <si>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</si>
  <si>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</si>
  <si>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výkop stavební jámy za ruby opěr a kolem křídel, zvýšená opatrnost v blízkosti inženýrských sítí (zejména VN EG.D), z části ruční výkop, komplet, vč. pažení stavební jámy, odvodnění, vč. odvozu a uložení na skládku</t>
  </si>
  <si>
    <t>(7,3+7,2)*13,1-65,72=124,230 [A]</t>
  </si>
  <si>
    <t>34</t>
  </si>
  <si>
    <t>131839</t>
  </si>
  <si>
    <t>odvoz pol. 131838 na skládku dle zajištění zhotovitele</t>
  </si>
  <si>
    <t>124,23*10=1 242,300 [A]</t>
  </si>
  <si>
    <t>35</t>
  </si>
  <si>
    <t>132738</t>
  </si>
  <si>
    <t>HLOUBENÍ RÝH ŠÍŘ DO 2M PAŽ I NEPAŽ TŘ. I, ODVOZ DO 20KM</t>
  </si>
  <si>
    <t>hloubení rýh pro odtoky uličních vpusti a šachet, odvoz na skládku dle zajištění zhotovitele</t>
  </si>
  <si>
    <t>2,0*(22,0+6,4+5,0+6,0+6,3+8,3)*0,6+4*(1,2*1,2+2,2*2,2)-3*0,6*0,6*1,5+1,0*1,2*1,2=89,740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</si>
  <si>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</si>
  <si>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36</t>
  </si>
  <si>
    <t>132739</t>
  </si>
  <si>
    <t>odvoz pol. 132738 na skládku dle zajištění zhotovitele</t>
  </si>
  <si>
    <t>89,74*10=897,400 [A]</t>
  </si>
  <si>
    <t>37</t>
  </si>
  <si>
    <t>17120</t>
  </si>
  <si>
    <t>ULOŽENÍ SYPANINY DO NÁSYPŮ A NA SKLÁDKY BEZ ZHUTNĚNÍ</t>
  </si>
  <si>
    <t>uložení humózní vrstvy na mezideponii</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</si>
  <si>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</si>
  <si>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t>
  </si>
  <si>
    <t>uložení zeminy na mezideponii pro zpětné použití</t>
  </si>
  <si>
    <t>36,52+29,2=65,720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</si>
  <si>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</si>
  <si>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39</t>
  </si>
  <si>
    <t>17180</t>
  </si>
  <si>
    <t>ULOŽENÍ SYPANINY DO NÁSYPŮ Z NAKUPOVANÝCH MATERIÁLŮ</t>
  </si>
  <si>
    <t>dosypání podloží a chodníků pro vyrovnání nivelety, zemina vhodná do násypových těles, Id=min.0,90vč. nákupu, dovozu, uložení a hutnění</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</si>
  <si>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</si>
  <si>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40</t>
  </si>
  <si>
    <t>1,85*7,3*2=27,010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</si>
  <si>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</si>
  <si>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41</t>
  </si>
  <si>
    <t>17411</t>
  </si>
  <si>
    <t>ZÁSYP JAM A RÝH ZEMINOU SE ZHUTNĚNÍM</t>
  </si>
  <si>
    <t>hutněný zpětný zásyp po úroveň PE folie, dříve vytěžená vhodná zemina z mezideponie, hutnění na Id&gt;0,9 nebo D=min. 100% PS po vrstvách max. tl. 0,3 m</t>
  </si>
  <si>
    <t>2*2,2*8,3=36,520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</si>
  <si>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</si>
  <si>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42</t>
  </si>
  <si>
    <t>zpětné obsypy křídel, dříve vytěžená vhodná zemina z mezideponie, hutnění na Id&gt;0,9 nebo D=min. 100% PS po vrstvách max. tl. 0,3 m</t>
  </si>
  <si>
    <t>2*7,3*2=29,200 [A]</t>
  </si>
  <si>
    <t>43</t>
  </si>
  <si>
    <t>17481</t>
  </si>
  <si>
    <t>ZÁSYP JAM A RÝH Z NAKUPOVANÝCH MATERIÁLŮ</t>
  </si>
  <si>
    <t>přechodová oblast pod přechodovým klínem, materiál velmi vhodný do násypu dle ČSN 73 6244,  vč. pořízení a dovozu, ŠD fr. 0-32, hutněný na  Id&gt;0.9 po vrstvách max. 0,3 m</t>
  </si>
  <si>
    <t>2*2,9*8,3=48,140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</si>
  <si>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</si>
  <si>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44</t>
  </si>
  <si>
    <t>dosypání prostoru kolem křídel a inženýrských sítí, svahování, materiál velmi vhodný do násypu musí splňovat požadavky správců IS na jakost a míru hutnění, vč. pořízení a dovozu</t>
  </si>
  <si>
    <t>2*1,2*7,3=17,520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</si>
  <si>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</si>
  <si>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45</t>
  </si>
  <si>
    <t>17581</t>
  </si>
  <si>
    <t>OBSYP POTRUBÍ A OBJEKTŮ Z NAKUPOVANÝCH MATERIÁLŮ</t>
  </si>
  <si>
    <t>obsyp nových vpustí, zasypání prostoru po rušených vpustích, ŠD fr.0-32, Id=min.0,85, hutněno po vrstvách max. 300 mm, nakupovaná zemina, komplet, vč. pořízení, dovozu, uložení a hutnění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</si>
  <si>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</si>
  <si>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46</t>
  </si>
  <si>
    <t>17750</t>
  </si>
  <si>
    <t>ZEMNÍ HRÁZKY ZE ZEMIN NEPROPUSTNÝCH</t>
  </si>
  <si>
    <t>vytvoření zemních hrázek pro zatrubnění, vč. nákupu, dovozu, uložení, zpětného odtěžení po stavbě, odvozu a uložení na skládku dle zajištění zhotovitele, vhodná zemina pro těsněné hrázky</t>
  </si>
  <si>
    <t>2*4,4*1,0=8,800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</si>
  <si>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</si>
  <si>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47</t>
  </si>
  <si>
    <t>18090</t>
  </si>
  <si>
    <t>VŠEOBECNÉ ÚPRAVY OSTATNÍCH PLOCH</t>
  </si>
  <si>
    <t>M2</t>
  </si>
  <si>
    <t>vyčištění (rekultivace) v ploše dočasného záboru</t>
  </si>
  <si>
    <t>Všeobecné úpravy musí zahrnovat úpravu území po uskutečnění stavby, tak jak je požadováno v zadávací dokumentaci s výjimkou těch prací, pro které jsou uvedeny samostatné položky.</t>
  </si>
  <si>
    <t>48</t>
  </si>
  <si>
    <t>18110</t>
  </si>
  <si>
    <t>ÚPRAVA PLÁNĚ SE ZHUTNĚNÍM V HORNINĚ TŘ. I</t>
  </si>
  <si>
    <t>dno stavební jámy, pláň pod vozovkou mimo most, dna výkopů pro šachty a kanalizace</t>
  </si>
  <si>
    <t>0,5*(65+85)+2*(8,4+14,6)+3*1,2*1,2+2,0*1,2+0,6*(8,3+15,7+11,5+6,4+5,0)=155,860 [A]</t>
  </si>
  <si>
    <t>položka zahrnuje úpravu pláně včetně vyrovnání výškových rozdílů. Míru zhutnění určuje projekt.</t>
  </si>
  <si>
    <t>49</t>
  </si>
  <si>
    <t>18130</t>
  </si>
  <si>
    <t>ÚPRAVA PLÁNĚ BEZ ZHUTNĚNÍ</t>
  </si>
  <si>
    <t>obnova (vysvahování) svahů v ploše dočasného záboru</t>
  </si>
  <si>
    <t>57+187+11+14=269,000 [A]</t>
  </si>
  <si>
    <t>položka zahrnuje úpravu pláně včetně vyrovnání výškových rozdílů</t>
  </si>
  <si>
    <t>50</t>
  </si>
  <si>
    <t>18222</t>
  </si>
  <si>
    <t>ROZPROSTŘENÍ ORNICE VE SVAHU V TL DO 0,15M</t>
  </si>
  <si>
    <t>rozprostření ornice v ploše dočasného záboru</t>
  </si>
  <si>
    <t>položka zahrnuje: 
nutné přemístění ornice z dočasných skládek vzdálených do 50m 
rozprostření ornice v předepsané tloušťce ve svahu přes 1:5</t>
  </si>
  <si>
    <t>51</t>
  </si>
  <si>
    <t>18241</t>
  </si>
  <si>
    <t>ZALOŽENÍ TRÁVNÍKU RUČNÍM VÝSEVEM</t>
  </si>
  <si>
    <t>osetí travním semenem v ploše dočasného záboru</t>
  </si>
  <si>
    <t>Zahrnuje dodání předepsané travní směsi, její výsev na ornici, zalévání, první pokosení, to vše bez ohledu na sklon terénu</t>
  </si>
  <si>
    <t>52</t>
  </si>
  <si>
    <t>18481</t>
  </si>
  <si>
    <t>OCHRANA STROMŮ BEDNĚNÍM</t>
  </si>
  <si>
    <t>stromy 0,3 (dvoják), 0,6 a 0,4 m na výšku min. 2m</t>
  </si>
  <si>
    <t>4*(2*0,3+0,6+0,4)*2,0=12,800 [A]</t>
  </si>
  <si>
    <t>položka zahrnuje veškerý materiál, výrobky a polotovary, včetně mimostaveništní a vnitrostaveništní dopravy (rovněž přesuny), včetně naložení a složení, případně s uložením</t>
  </si>
  <si>
    <t>Základy</t>
  </si>
  <si>
    <t>53</t>
  </si>
  <si>
    <t>21263</t>
  </si>
  <si>
    <t>TRATIVODY KOMPLET Z TRUB Z PLAST HMOT DN DO 150MM</t>
  </si>
  <si>
    <t>drenážní perforovaná trubka DN150 pro odvodnění zemní pláně, vč. výkopu, uložení, obsypu a zaústění do kanalizace</t>
  </si>
  <si>
    <t>7,0+3,2+7,6+3,9=21,700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</si>
  <si>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</si>
  <si>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54</t>
  </si>
  <si>
    <t>21341</t>
  </si>
  <si>
    <t>DRENÁŽNÍ VRSTVY Z PLASTBETONU (PLASTMALTY)</t>
  </si>
  <si>
    <t>odvodnění izolace, obetonování odvodňovacího profilu z polymerního betonu, vč. přetažení na přechodové klíny</t>
  </si>
  <si>
    <t>2*0,15*0,035*(0,55+7,2+0,55)=0,087 [A]</t>
  </si>
  <si>
    <t>Položka zahrnuje:  
- dodávku předepsaného materiálu pro drenážní vrstvu, včetně mimostaveništní a vnitrostaveništní dopravy  
- provedení drenážní vrstvy předepsaných rozměrů a předepsaného tvaru</t>
  </si>
  <si>
    <t>55</t>
  </si>
  <si>
    <t>21450</t>
  </si>
  <si>
    <t>SANAČNÍ VRSTVY Z KAMENIVA</t>
  </si>
  <si>
    <t>sanace zemní pláně (aktivní zóny) v případě zastižení neúnosného podloží: odstranění stávajícího materiálu v tloušťce 0,50 m, výměna za vrstvu hutněného kameniva potřebné frakce (předpoklad 0/63), včetně odvozu vytěžené neúnosné zeminy na skládku do 30 km, uložení a poplatku za uložení - ČERPÁNÍ PODMÍNĚNO SOUHLASEM TDS a INVESTORA</t>
  </si>
  <si>
    <t>0,5*(65+85)=75,000 [A]</t>
  </si>
  <si>
    <t>položka zahrnuje dodávku předepsaného kameniva, mimostaveništní a vnitrostaveništní dopravu a jeho uložení 
není-li v zadávací dokumentaci uvedeno jinak, jedná se o nakupovaný materiál</t>
  </si>
  <si>
    <t>56</t>
  </si>
  <si>
    <t>26195</t>
  </si>
  <si>
    <t>VRTY PRO KOTV, INJEKT, MIKROPIL NA POVR TŘ V A VI D DO 300MM</t>
  </si>
  <si>
    <t>vrty DN 250 mm pro průchod drenáže přes dříky opěr, tl. dříků bude upřesněna po odkrytí rubu</t>
  </si>
  <si>
    <t>2*0,8=1,600 [A]</t>
  </si>
  <si>
    <t>položka zahrnuje: 
přemístění, montáž a demontáž vrtných souprav 
svislou dopravu zeminy z vrtu 
vodorovnou dopravu zeminy bez uložení na skládku 
případně nutné pažení dočasné (včetně odpažení) i trvalé</t>
  </si>
  <si>
    <t>57</t>
  </si>
  <si>
    <t>285392</t>
  </si>
  <si>
    <t>DODATEČNÉ KOTVENÍ VLEPENÍM BETONÁŘSKÉ VÝZTUŽE D DO 16MM DO VRTŮ</t>
  </si>
  <si>
    <t>položka zahrnuje provedení vývrtu průměru 35 mm, zalití vysokopevnostní maltou řídké konzistence, vývrtu prům 35 délky min. 200 mm, délka vlepení R16 min. 180 mm, komplet dodávka, vyvrtání, vyčištení vrtu, dodávka a osazení trnu, vlepení trnu a případné ošetření, NK 21x15, křídla 2x(22+20), čerpáno se soulasem TDS dle skutečnosti</t>
  </si>
  <si>
    <t>21*15+2*(22+20)=399,000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</si>
  <si>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</si>
  <si>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58</t>
  </si>
  <si>
    <t>285392R</t>
  </si>
  <si>
    <t>DODATEČNÉ KOTVENÍ VLEPENÍM NEREZOVÝCH TRNŮ D DO 16MM DO VRTŮ</t>
  </si>
  <si>
    <t>položka zahrnuje provedení vývrtu do kamenného obrubníku průměru 18 mm délky 70 mm, chemickou kotvu, kotevní trn R14 z nerezu dle TKP 19A, vlepení min. 60 mm, komplet dodávka, vyvrtání, vyčištení vrtu, dodávka a osazení trnu, vlepení trnu a případné ošetření, počet je uvažován 1 trn á 0,5 m, čerpáno se soulasem TDS dle skutečnosti</t>
  </si>
  <si>
    <t>2*27=54,000 [A]</t>
  </si>
  <si>
    <t>59</t>
  </si>
  <si>
    <t>285393R</t>
  </si>
  <si>
    <t>DODATEČNÉ KOTVENÍ VLEPENÍM ZÁVITOVÉ TYČE D DO 16MM DO VRTŮ</t>
  </si>
  <si>
    <t>položka zahrnuje provedení vývrtu průměru 14 mm délky 120 mm, chemickou kotvu, závitovou tyč M12, min. délka vlepení 100 mm, 2 podložky, 2 matky M12, komplet dodávka pro kotvení KARI sítí, vyvrtání, vyčištení vrtu, dodávka a osazení trnu, vlepení trnu a případné ošetření, počet je uvažován 4 ks/m2 na plochu kotvené sanace, čerpáno se soulasem TDS dle skutečnosti</t>
  </si>
  <si>
    <t>(311,98-7,16*10,285)*0,2*4=190,672 [A]</t>
  </si>
  <si>
    <t>60</t>
  </si>
  <si>
    <t>289325</t>
  </si>
  <si>
    <t>STŘÍKANÝ ŽELEZOBETON DO C30/37</t>
  </si>
  <si>
    <t>prům. tloušťka odhad 60 mm, sanace očištěných ploch spodní stavby a NK, uvažováno procentem 20 % otryskaného povrchu, rozsah bude upřesněn po očištění a provedení odtrhových zkoušek, čerpáno se souhlasem TDS</t>
  </si>
  <si>
    <t>(311,98-7,16*10,285)*0,2*0,06=2,860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</si>
  <si>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</si>
  <si>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61</t>
  </si>
  <si>
    <t>289366</t>
  </si>
  <si>
    <t>VÝZTUŽ STŘÍKANÉHO BETONU Z KARI SITÍ</t>
  </si>
  <si>
    <t>výztuž stříkaného betonu ze sítí prům. 5 mm, rozteč 100x100 (3,1 kg/m2), přesahy procentem z plochy, uvažováno na plochu stříkaného betonu, bude čerpáno se souhlasem TDS dle skutečnosti</t>
  </si>
  <si>
    <t>(311,98-7,16*10,285)*0,2*0,0031*1,2=0,177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</si>
  <si>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</si>
  <si>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62</t>
  </si>
  <si>
    <t>289971</t>
  </si>
  <si>
    <t>OPLÁŠTĚNÍ (ZPEVNĚNÍ) Z GEOTEXTILIE</t>
  </si>
  <si>
    <t>geotextilie pro ochranu PE těsnící fólie z obou stran, , hmotnost min. 600g/m2, tl. min. 6mm, tažnost min. 70%</t>
  </si>
  <si>
    <t>2*48,14=96,280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</si>
  <si>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</si>
  <si>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63</t>
  </si>
  <si>
    <t>28999</t>
  </si>
  <si>
    <t>OPLÁŠTĚNÍ (ZPEVNĚNÍ) Z FÓLIE</t>
  </si>
  <si>
    <t>těsnící PE fólie (pevnost 20 KN/m, protažení v obou směrem min. 20%) překrytá ochr.geotextilií z obou stran, geotextilie vykázána samostatně, fólie musí mít požadované parametry pro použití v přechodových oblastech mostů dle ČSN 73 6244</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</si>
  <si>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</si>
  <si>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64</t>
  </si>
  <si>
    <t>fólie na těsnění hrázky, pořízení, rozprostření, údržba, odstranění, odvoz</t>
  </si>
  <si>
    <t>2*1,2*4,4=10,560 [A]</t>
  </si>
  <si>
    <t>Svislé konstrukce</t>
  </si>
  <si>
    <t>65</t>
  </si>
  <si>
    <t>31717</t>
  </si>
  <si>
    <t>KOVOVÉ KONSTRUKCE PRO KOTVENÍ ŘÍMSY</t>
  </si>
  <si>
    <t>KG</t>
  </si>
  <si>
    <t>kotvení říms do vývrtů na chemické kotvy</t>
  </si>
  <si>
    <t>2*14*7,0=196,000 [A]</t>
  </si>
  <si>
    <t>Položka zahrnuje dodávku (výrobu) kotevního prvku předepsaného tvaru a jeho osazení do předepsané polohy včetně nezbytných prací (vrty, zálivky apod.)</t>
  </si>
  <si>
    <t>66</t>
  </si>
  <si>
    <t>317325</t>
  </si>
  <si>
    <t>ŘÍMSY ZE ŽELEZOBETONU DO C30/37</t>
  </si>
  <si>
    <t>C30/37 XC4, XF4, XD3, monolitické římsy (chodníky) na mostě a na křídlech, vč. bednění, úpravy prac. a dilat. spar a pomocných zámečnických výrobků</t>
  </si>
  <si>
    <t>13,3*(0,7+0,65)=17,955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</si>
  <si>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</si>
  <si>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67</t>
  </si>
  <si>
    <t>317365</t>
  </si>
  <si>
    <t>VÝZTUŽ ŘÍMS Z OCELI 10505, B500B</t>
  </si>
  <si>
    <t>odhad 220 kg/m3, vč. opatření PKO</t>
  </si>
  <si>
    <t>17,955*0,22=3,950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</si>
  <si>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</si>
  <si>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68</t>
  </si>
  <si>
    <t>333325</t>
  </si>
  <si>
    <t>MOSTNÍ OPĚRY A KŘÍDLA ZE ŽELEZOVÉHO BETONU DO C30/37</t>
  </si>
  <si>
    <t>C30/37 XF2, dobetonávka vrchních částí křídel, rozsah bude upřesněn po odstranění svršku a očištění konstrukcí, čerpáno dle skutečnosti se souhlasem TDS</t>
  </si>
  <si>
    <t>1,0*(2,6+1,4+2,7+2,8)=9,500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</si>
  <si>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</si>
  <si>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69</t>
  </si>
  <si>
    <t>333365</t>
  </si>
  <si>
    <t>VÝZTUŽ MOSTNÍCH OPĚR A KŘÍDEL Z OCELI 10505, B500B</t>
  </si>
  <si>
    <t>výztuž dobetonávek křídel, odhad 180 kg/m3, vč. PKO</t>
  </si>
  <si>
    <t>0,18*9,5=1,710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</si>
  <si>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</si>
  <si>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Vodorovné konstrukce</t>
  </si>
  <si>
    <t>70</t>
  </si>
  <si>
    <t>431125</t>
  </si>
  <si>
    <t>SCHODIŠŤ KONSTR Z DÍLCŮ ŽELEZOBETON DO C30/37 (B37)</t>
  </si>
  <si>
    <t>bet. stupně, XF4, XD4, komplet, vč. výztuže, dodávky, uložení</t>
  </si>
  <si>
    <t>14*1,0*0,45*0,18=1,134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</si>
  <si>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</si>
  <si>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71</t>
  </si>
  <si>
    <t>451311</t>
  </si>
  <si>
    <t>PODKL A VÝPLŇ VRSTVY Z PROST BET DO C8/10</t>
  </si>
  <si>
    <t>podkladní beton pro zpevnění dna výkopů</t>
  </si>
  <si>
    <t>2*0,85*8,4*0,15=2,142 [A]</t>
  </si>
  <si>
    <t>72</t>
  </si>
  <si>
    <t>podkladní beton pod drenáže za ruby opěr</t>
  </si>
  <si>
    <t>2*11,5*0,3=6,900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</si>
  <si>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</si>
  <si>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73</t>
  </si>
  <si>
    <t>podkladní beton pro zpevnění dna výkopů vpustí</t>
  </si>
  <si>
    <t>3*1,2*1,2*0,1=0,432 [A]</t>
  </si>
  <si>
    <t>74</t>
  </si>
  <si>
    <t>451314</t>
  </si>
  <si>
    <t>PODKLADNÍ A VÝPLŇOVÉ VRSTVY Z PROSTÉHO BETONU C25/30</t>
  </si>
  <si>
    <t>lože pod schodišťové dílce C20/25n - XF3 tl. min. 150 mm</t>
  </si>
  <si>
    <t>1,5*1,6=2,400 [A]</t>
  </si>
  <si>
    <t>75</t>
  </si>
  <si>
    <t>45131A</t>
  </si>
  <si>
    <t>PODKLADNÍ A VÝPLŇOVÉ VRSTVY Z PROSTÉHO BETONU C20/25</t>
  </si>
  <si>
    <t>nové lože pod odláždění lomovým kamenem, C20/25n, tl. min. 150 mm</t>
  </si>
  <si>
    <t>5,9*14,0*0,15=12,390 [A]</t>
  </si>
  <si>
    <t>76</t>
  </si>
  <si>
    <t>nové lože pod odláždění lomovým kamenem kolem říms, C20/25n, tl. min. 150 mm</t>
  </si>
  <si>
    <t>1,2*(6,4+4,6)*0,15=1,980 [A]</t>
  </si>
  <si>
    <t>77</t>
  </si>
  <si>
    <t>45160</t>
  </si>
  <si>
    <t>PODKL A VÝPLŇ VRSTVY Z MEZEROVITÉHO BETONU</t>
  </si>
  <si>
    <t>obetonování drenáže za opěrami z MCB dle TKP18</t>
  </si>
  <si>
    <t>2*8,3*0,3*0,3=1,494 [A]</t>
  </si>
  <si>
    <t>Položka zahrnuje dodávku mezerovitého betonu a jeho uložení se zhutněním, včetně mimostaveništní a vnitrostaveništní dopravy (rovněž přesuny)</t>
  </si>
  <si>
    <t>78</t>
  </si>
  <si>
    <t>457326</t>
  </si>
  <si>
    <t>VYROVNÁVACÍ A SPÁDOVÝ ŽELEZOBETON DO C40/50</t>
  </si>
  <si>
    <t>POZOR! požadovaná třída je C35/45 XC4, XF2, XD1 vzhledem ke stávající NK ! 
spřažená vyrovnávací a spádová deska, kubatura se může mírně lišit dle skutečného zaměření horního povrchu NK</t>
  </si>
  <si>
    <t>1,7*7,2=12,240 [A]</t>
  </si>
  <si>
    <t>79</t>
  </si>
  <si>
    <t>457365</t>
  </si>
  <si>
    <t>VÝZTUŽ VYROV A SPÁD BETONU Z OCELI 10505, B500B</t>
  </si>
  <si>
    <t>výztuž okrajů spádové desky, vč. opatření PKO</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</si>
  <si>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</si>
  <si>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80</t>
  </si>
  <si>
    <t>457366</t>
  </si>
  <si>
    <t>VÝZTUŽ VYROVNÁVACÍHO A SPÁDOVÉHO BETONU Z KARI SÍTÍ</t>
  </si>
  <si>
    <t>výztuž spádové desky, KARI sítě 8/8-100/100 - 7,90 kg/m2</t>
  </si>
  <si>
    <t>2*18*0,0474=1,706 [A]</t>
  </si>
  <si>
    <t>81</t>
  </si>
  <si>
    <t>458314</t>
  </si>
  <si>
    <t>VÝPLŇ ZA OPĚRAMI A ZDMI Z PROST BETONU DO C25/30</t>
  </si>
  <si>
    <t>C 25/30 XC4, XF2, přechodový klín na šířku mezi křídly</t>
  </si>
  <si>
    <t>2*1,2*8,3=19,920 [A]</t>
  </si>
  <si>
    <t>82</t>
  </si>
  <si>
    <t>46321</t>
  </si>
  <si>
    <t>ROVNANINA Z LOMOVÉHO KAMENE</t>
  </si>
  <si>
    <t>nová kamenná rovnanina, min. hmotnost kamene 80-150kg, čerpáno se souhlasem TDS pouze v případě doplnění stávající dlažby na vtoku á výtoku</t>
  </si>
  <si>
    <t>1,2*(6,8+6,3)*0,5=7,860 [A]</t>
  </si>
  <si>
    <t>položka zahrnuje: 
- dodávku a vyrovnání lomového kamene předepsané frakce do předepsaného tvaru včetně mimostaveništní a vnitrostaveništní dopravy 
není-li v zadávací dokumentaci uvedeno jinak, jedná se o nakupovaný materiál</t>
  </si>
  <si>
    <t>83</t>
  </si>
  <si>
    <t>465512</t>
  </si>
  <si>
    <t>DLAŽBY Z LOMOVÉHO KAMENE NA MC</t>
  </si>
  <si>
    <t>nově budované zpevnění kolem křídel, celk. tl.350mm, betonové obrubníky vykázány samostatně</t>
  </si>
  <si>
    <t>1,2*(6,4+4,6)*0,2=2,640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</si>
  <si>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</si>
  <si>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84</t>
  </si>
  <si>
    <t>C 25/30 XF2, doplnění chybějících kamenů z původní, částečně rozvolněné dlažby, odhad 25% plochy, celk. tl. 350mm, čerpáno dle skutečnosti se souhlasem TDS</t>
  </si>
  <si>
    <t>0,25*16,52=4,130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</si>
  <si>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</si>
  <si>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85</t>
  </si>
  <si>
    <t>465513</t>
  </si>
  <si>
    <t>PŘEDLÁŽDĚNÍ DLAŽBY Z LOMOVÉHO KAMENE</t>
  </si>
  <si>
    <t>rozebrání stávající kamenné dlažby koryta a zpětná pokládka dlažby ze stávajícího materiálu</t>
  </si>
  <si>
    <t>5,9*14,0*0,2=16,520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</si>
  <si>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</si>
  <si>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86</t>
  </si>
  <si>
    <t>46731</t>
  </si>
  <si>
    <t>STUPNĚ A PRAHY VODNÍCH KORYT Z PROSTÉHO BETONU</t>
  </si>
  <si>
    <t>příčný práh na začátku a konci odláždění, se zavázáním do břehů</t>
  </si>
  <si>
    <t>2*7*0,65*0,5=4,550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</si>
  <si>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</si>
  <si>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</si>
  <si>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87</t>
  </si>
  <si>
    <t>56333</t>
  </si>
  <si>
    <t>VOZOVKOVÉ VRSTVY ZE ŠTĚRKODRTI TL. DO 150MM</t>
  </si>
  <si>
    <t>ŠD třídy A min. tl. 150 mm, pod chodníky</t>
  </si>
  <si>
    <t>2*11+22,0+43,0=87,000 [A]</t>
  </si>
  <si>
    <t>- dodání kameniva předepsané kvality a zrnitosti 
- rozprostření a zhutnění vrstvy v předepsané tloušťce 
- zřízení vrstvy bez rozlišení šířky, pokládání vrstvy po etapách 
- nezahrnuje postřiky, nátěry</t>
  </si>
  <si>
    <t>88</t>
  </si>
  <si>
    <t>ŠD třídy A tl. 150 mm, mimo most</t>
  </si>
  <si>
    <t>60+87=147,000 [A]</t>
  </si>
  <si>
    <t>89</t>
  </si>
  <si>
    <t>56335</t>
  </si>
  <si>
    <t>VOZOVKOVÉ VRSTVY ZE ŠTĚRKODRTI TL. DO 250MM</t>
  </si>
  <si>
    <t>ŠD třídy A tl. min. 200 mm, mimo most</t>
  </si>
  <si>
    <t>65+85=150,000 [A]</t>
  </si>
  <si>
    <t>90</t>
  </si>
  <si>
    <t>572121</t>
  </si>
  <si>
    <t>INFILTRAČNÍ POSTŘIK ASFALTOVÝ DO 1,0KG/M2</t>
  </si>
  <si>
    <t>pod ACP16+</t>
  </si>
  <si>
    <t>- dodání všech předepsaných materiálů pro postřiky v předepsaném množství  
- provedení dle předepsaného technologického předpisu  
- zřízení vrstvy bez rozlišení šířky, pokládání vrstvy po etapách  
- úpravu napojení, ukončení</t>
  </si>
  <si>
    <t>91</t>
  </si>
  <si>
    <t>572211</t>
  </si>
  <si>
    <t>SPOJOVACÍ POSTŘIK Z ASFALTU DO 0,5KG/M2</t>
  </si>
  <si>
    <t>pod ACO 11+ a ACL 16+</t>
  </si>
  <si>
    <t>211+60,5+263,5=535,000 [A]</t>
  </si>
  <si>
    <t>92</t>
  </si>
  <si>
    <t>572741</t>
  </si>
  <si>
    <t>ASFALTOVÝ NÁTĚR VOZOVKY</t>
  </si>
  <si>
    <t>vodonepropustný nátěr vozovky š. 500 mm podél obrubníků (asfaltová suspenze)</t>
  </si>
  <si>
    <t>2*13,3*0,5=13,300 [A]</t>
  </si>
  <si>
    <t>- dodání všech předepsaných materiálů pro nátěry v předepsaném množství  
- provedení dle předepsaného technologického předpisu  
- zřízení vrstvy bez rozlišení šířky, pokládání vrstvy po etapách  
- úpravu napojení, ukončení</t>
  </si>
  <si>
    <t>93</t>
  </si>
  <si>
    <t>57475</t>
  </si>
  <si>
    <t>VOZOVKOVÉ VÝZTUŽNÉ VRSTVY Z GEOMŘÍŽOVINY</t>
  </si>
  <si>
    <t>vyztužení podkladní vrstvy vozovky geomříží š.3,0m nad spárou NK - závěrná zídka</t>
  </si>
  <si>
    <t>2*6,5*3,0=39,000 [A]</t>
  </si>
  <si>
    <t>- dodání geomříže v požadované kvalitě a v množství včetně přesahů (přesahy započteny v jednotkové ceně) 
- očištění podkladu 
- pokládka geomříže dle předepsaného technologického předpisu</t>
  </si>
  <si>
    <t>94</t>
  </si>
  <si>
    <t>574A34</t>
  </si>
  <si>
    <t>ASFALTOVÝ BETON PRO OBRUSNÉ VRSTVY ACO 11+, 11S TL. 40MM</t>
  </si>
  <si>
    <t>obrusná vrstva vozovky tl.40mm ACO 11+, v celém úseku komunikace</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</si>
  <si>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</si>
  <si>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95</t>
  </si>
  <si>
    <t>574C56</t>
  </si>
  <si>
    <t>ASFALTOVÝ BETON PRO LOŽNÍ VRSTVY ACL 16+, 16S TL. 60MM</t>
  </si>
  <si>
    <t>asf.beton ACL 16+, tl.60mm, v celém úseku komunikace</t>
  </si>
  <si>
    <t>96</t>
  </si>
  <si>
    <t>574E46</t>
  </si>
  <si>
    <t>ASFALTOVÝ BETON PRO PODKLADNÍ VRSTVY ACP 16+, 16S TL. 50MM</t>
  </si>
  <si>
    <t>mimo most, asf.beton ACP 16+, tl. 50mm</t>
  </si>
  <si>
    <t>51+160=211,000 [A]</t>
  </si>
  <si>
    <t>97</t>
  </si>
  <si>
    <t>575C43</t>
  </si>
  <si>
    <t>LITÝ ASFALT MA IV (OCHRANA MOSTNÍ IZOLACE) 11 TL. 35MM</t>
  </si>
  <si>
    <t>na mostě s přesahem na přechodové klíny, litý asfalt MA 11 IV tl. 35 mm, vč. posypu drtí fr. 4/8, 2-4 kg/m2, vč. klínů pro napojení ACP 16+</t>
  </si>
  <si>
    <t>54+2*6,5*0,5=60,500 [A]</t>
  </si>
  <si>
    <t>98</t>
  </si>
  <si>
    <t>58221</t>
  </si>
  <si>
    <t>DLÁŽDĚNÉ KRYTY Z DROBNÝCH KOSTEK DO LOŽE Z KAMENIVA</t>
  </si>
  <si>
    <t>dláždění chodníku, kamenná kostka mat. skupina I/2 (žula), tř. I, 8/10 cm, komplet vč. dopravy, lože z kameniva fr. 4/8 tl. 50 mm a výplně spar, hutnění, uložení, čerpáno se souhlasem TDS dle skutečnosti</t>
  </si>
  <si>
    <t>9,3+8,3+36,6+41,0=95,200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</si>
  <si>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</si>
  <si>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99</t>
  </si>
  <si>
    <t>58241</t>
  </si>
  <si>
    <t>DLÁŽDĚNÉ KRYTY Z KAMEN DESEK DO LOŽE Z KAMENIVA</t>
  </si>
  <si>
    <t>olemování reliéfní dlažby, kamenná dlažba žulová 30/30/8 cm, povrch řezaný, do lože z kameniva tl. 80 mm z kameniva drceného, komplet vč. dopravy, výplně spar, dvojitým hutněním, smetením přebytečného materiálu na krajnici</t>
  </si>
  <si>
    <t>2,6+2,2=4,800 [A]</t>
  </si>
  <si>
    <t>100</t>
  </si>
  <si>
    <t>58271</t>
  </si>
  <si>
    <t>DLÁŽDĚNÉ KRYTY Z DESEK Z KONGLOMER KAMENE DO LOŽE Z KAMENIVA</t>
  </si>
  <si>
    <t>dlažba polymerbetonová s hmatovou úpravou pro osoby se zrakovým postižením, pro exteriér, na pojížděné plochy, 200x200, tl. 60 mm, povrch reliéfní, černá</t>
  </si>
  <si>
    <t>1,1+1,6+1,6+0,7=5,000 [A]</t>
  </si>
  <si>
    <t>Úpravy povrchů, podlahy, výplně otvorů</t>
  </si>
  <si>
    <t>101</t>
  </si>
  <si>
    <t>62592</t>
  </si>
  <si>
    <t>ÚPRAVA POVRCHU BETONOVÝCH PLOCH A KONSTRUKCÍ - STRIÁŽ</t>
  </si>
  <si>
    <t>provedení striáže na horním povrchu říms</t>
  </si>
  <si>
    <t>13,3*(2,1+1,9)=53,200 [A]</t>
  </si>
  <si>
    <t>položka zahrnuje: 
- provedení předepsané úpravy</t>
  </si>
  <si>
    <t>102</t>
  </si>
  <si>
    <t>626111</t>
  </si>
  <si>
    <t>REPROFILACE PODHLEDŮ, SVISLÝCH PLOCH SANAČNÍ MALTOU JEDNOVRST TL 10MM</t>
  </si>
  <si>
    <t>sanace podhledu a boků NK a očištěných ploch spodní stavby,  vč. pasivace odhalené výztuže a spojovacího můstku, vč. reprofilace povrchu sanační maltou tl. do 10mm (odhad 50% ploch s nekotvenou sanací, může se lišit dle zjištěné skutečnosti), čerpáno se soulasem TDS dle skutečnosti</t>
  </si>
  <si>
    <t>(311,98-7,16*10,285)*0,5=119,170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</si>
  <si>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</si>
  <si>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103</t>
  </si>
  <si>
    <t>626112</t>
  </si>
  <si>
    <t>REPROFILACE PODHLEDŮ, SVISLÝCH PLOCH SANAČNÍ MALTOU JEDNOVRST TL 20MM</t>
  </si>
  <si>
    <t>sanace podhledu a boků NK a očištěných ploch spodní stavby,  vč. pasivace odhalené výztuže a spojovacího můstku, vč. reprofilace povrchu sanační maltou tl. do 20mm (odhad 40% ploch s nekotvenou sanací, může se lišit dle zjištěné skutečnosti), čerpáno se soulasem TDS dle skutečnosti</t>
  </si>
  <si>
    <t>(311,98-7,16*10,285)*0,4=95,336 [A]</t>
  </si>
  <si>
    <t>104</t>
  </si>
  <si>
    <t>626121</t>
  </si>
  <si>
    <t>REPROFIL PODHL, SVIS PLOCH SANAČ MALTOU DVOUVRST TL DO 40MM</t>
  </si>
  <si>
    <t>sanace podhledu a boků NK a očištěných ploch spodní stavby,  vč. pasivace odhalené výztuže a spojovacího můstku, vč. reprofilace povrchu sanační maltou tl. do 40 mm (10% celk.plochy), plocha bude upřesněna po otryskání a odstranění narušených částí</t>
  </si>
  <si>
    <t>(311,98-7,16*10,285)*0,1=23,834 [A]</t>
  </si>
  <si>
    <t>105</t>
  </si>
  <si>
    <t>62631</t>
  </si>
  <si>
    <t>SPOJOVACÍ MŮSTEK MEZI STARÝM A NOVÝM BETONEM</t>
  </si>
  <si>
    <t>antikorozní nátěr+spojovací můstek očištěných ploch před nanesením sanačních hmot, veškeré plochy očištěné TVP</t>
  </si>
  <si>
    <t>106</t>
  </si>
  <si>
    <t>62641</t>
  </si>
  <si>
    <t>SJEDNOCUJÍCÍ STĚRKA JEMNOU MALTOU TL CCA 2MM</t>
  </si>
  <si>
    <t>pružná cementová stěrka (membrána) pro ochranu betonu před karbonatací a působením chloridů, aplikace dle TP výrobce, předpokládá se ve 2 vrstvách o tl. cca 1 mm, bude čerpáno se souhlasem TDS dle skutečnosti pouze pokud nebude součástí položek 6261XX</t>
  </si>
  <si>
    <t>7,5+6,8+7,6+7,7+18,3+18,5+7,2*(0,6+0,65)+7,2*10,3=149,560 [A]</t>
  </si>
  <si>
    <t>Přidružená stavební výroba</t>
  </si>
  <si>
    <t>107</t>
  </si>
  <si>
    <t>711111</t>
  </si>
  <si>
    <t>IZOLACE BĚŽNÝCH KONSTRUKCÍ PROTI ZEMNÍ VLHKOSTI ASFALTOVÝMI NÁTĚRY</t>
  </si>
  <si>
    <t>izolační nátěry (1xAlp+2xAln), odkopaný líc křídel</t>
  </si>
  <si>
    <t>6,2+5,0+6,3+6,2+1,0*(1,2+0,4+1,1+1,2)=27,600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</si>
  <si>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</si>
  <si>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108</t>
  </si>
  <si>
    <t>711112</t>
  </si>
  <si>
    <t>IZOLACE BĚŽNÝCH KONSTRUKCÍ PROTI ZEMNÍ VLHKOSTI ASFALTOVÝMI PÁSY</t>
  </si>
  <si>
    <t>obsypané povrchy rubů opěr a křídel, vč. penetrace</t>
  </si>
  <si>
    <t>3,1*(14,6+14,3)=89,590 [A]</t>
  </si>
  <si>
    <t>109</t>
  </si>
  <si>
    <t>711442</t>
  </si>
  <si>
    <t>IZOLACE MOSTOVEK CELOPLOŠNÁ ASFALTOVÝMI PÁSY S PEČETÍCÍ VRSTVOU</t>
  </si>
  <si>
    <t>izolace spádové desky NK pod vozovkou na pečetící vrstvu s přetažením izolace na rub opěr, vč.pečetící vrstvy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</si>
  <si>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</si>
  <si>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110</t>
  </si>
  <si>
    <t>711502</t>
  </si>
  <si>
    <t>OCHRANA IZOLACE NA POVRCHU ASFALTOVÝMI PÁSY</t>
  </si>
  <si>
    <t>ochrana izolace pod římsami, celoplošně natavené asfaltové pásy s hliníkovou vložkou na NK a křídlech, s přesahem na NK</t>
  </si>
  <si>
    <t>22,8+21,3=44,100 [A]</t>
  </si>
  <si>
    <t>položka zahrnuje:  
- dodání  předepsaného ochranného materiálu  
- zřízení ochrany izolace</t>
  </si>
  <si>
    <t>111</t>
  </si>
  <si>
    <t>711509</t>
  </si>
  <si>
    <t>OCHRANA IZOLACE NA POVRCHU TEXTILIÍ</t>
  </si>
  <si>
    <t>hmotnost min. 600 g/m2; min. tl. 6 mm, tažnost min. 70%, ochrana proti poškození izolace na rubu opěr a křídel</t>
  </si>
  <si>
    <t>27,6+3,1*(14,6+14,3)=117,190 [A]</t>
  </si>
  <si>
    <t>112</t>
  </si>
  <si>
    <t>78382</t>
  </si>
  <si>
    <t>NÁTĚRY BETON KONSTR TYP S2 (OS-B)</t>
  </si>
  <si>
    <t>sjednocující nátěr pohledových ploch spodní stavby a NK, čerpáno se souhlasem TDS pouze v případě neprovedení sjednocující cementové stěrky (membrány)</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</si>
  <si>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</si>
  <si>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113</t>
  </si>
  <si>
    <t>78383</t>
  </si>
  <si>
    <t>NÁTĚRY BETON KONSTR TYP S4 (OS-C)</t>
  </si>
  <si>
    <t>římsy, sekundární ochrana proti CH.R.P.</t>
  </si>
  <si>
    <t>13,3*(3,0+2,8)+2*(0,66+0,6)=79,660 [A]</t>
  </si>
  <si>
    <t>Potrubí</t>
  </si>
  <si>
    <t>114</t>
  </si>
  <si>
    <t>87434</t>
  </si>
  <si>
    <t>POTRUBÍ Z TRUB PLASTOVÝCH ODPADNÍCH DN DO 200MM</t>
  </si>
  <si>
    <t>odtok z nové uliční vpusti, DN150, příp. DN 200 dle zvolené sestavy, plast, komplet, vč. tesnění spar a spojů  flex. spojek atd, vč. zaústění do uličních vpustí, stávající šachty, napojení na novou kanalizaci v msítě miniokružní křižovatky, kruhová tuhost min. SN10</t>
  </si>
  <si>
    <t>22,0+6,4+4,3+6,3=39,000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</si>
  <si>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</si>
  <si>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115</t>
  </si>
  <si>
    <t>875332</t>
  </si>
  <si>
    <t>POTRUBÍ DREN Z TRUB PLAST DN DO 150MM DĚROVANÝCH</t>
  </si>
  <si>
    <t>drenážní perforovaná trubka DN150 za rubem opěr, materiál dle TP83, čl. 8.10, vč. vyústění přes opěry do mostního otvoru</t>
  </si>
  <si>
    <t>2*(8,3+1,2)=19,000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</si>
  <si>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</si>
  <si>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116</t>
  </si>
  <si>
    <t>87627</t>
  </si>
  <si>
    <t>CHRÁNIČKY Z TRUB PLASTOVÝCH DN DO 100MM</t>
  </si>
  <si>
    <t>chráničky 110/94mm, v římsách,  vč. zatahovacího lanka a oboustranného zavíčkování (zaslepení proti znečištění)</t>
  </si>
  <si>
    <t>16,3*(5+4)=146,700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</si>
  <si>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</si>
  <si>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117</t>
  </si>
  <si>
    <t>89712</t>
  </si>
  <si>
    <t>VPUSŤ KANALIZAČNÍ ULIČNÍ KOMPLETNÍ Z BETONOVÝCH DÍLCŮ</t>
  </si>
  <si>
    <t>nová uliční vpusť 2x před mostem, 1x za mostem vlevo, dodávka a osazení předepsaných dílů včetně mříže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</si>
  <si>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</si>
  <si>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118</t>
  </si>
  <si>
    <t>uliční vpusť (šachta) pro zajištění odtoku ze štěrbinové vpusti, dodávka a osazení předepsaných dílů vč. přechodového prstence, atd., v místě čistícího a odtokového dílce</t>
  </si>
  <si>
    <t>119</t>
  </si>
  <si>
    <t>89921</t>
  </si>
  <si>
    <t>VÝŠKOVÁ ÚPRAVA POKLOPŮ</t>
  </si>
  <si>
    <t>výšková úprava poklopu šachty kanalizace vlevo za mostem, bude upraveno do úrovně  nové vozovky</t>
  </si>
  <si>
    <t>- položka výškové úpravy zahrnuje všechny nutné práce a materiály pro zvýšení nebo snížení zařízení (včetně nutné úpravy stávajícího povrchu vozovky nebo chodníku).</t>
  </si>
  <si>
    <t>Ostatní konstrukce a práce</t>
  </si>
  <si>
    <t>120</t>
  </si>
  <si>
    <t>9112A3</t>
  </si>
  <si>
    <t>ZÁBRADLÍ MOSTNÍ S VODOR MADLY - DEMONTÁŽ S PŘESUNEM</t>
  </si>
  <si>
    <t>demontáž ocelového zábradlí z válcovaných profilů s vodorovnou výplní, vč. odvozu do výkupu, vyzískána částka bude poukázána investorovi, sloupky I140, madla I80, celkem cca 660 kg</t>
  </si>
  <si>
    <t>13,3+13,2=26,500 [A]</t>
  </si>
  <si>
    <t>položka zahrnuje: 
- demontáž a odstranění zařízení 
- jeho odvoz na předepsané místo</t>
  </si>
  <si>
    <t>121</t>
  </si>
  <si>
    <t>9112B1</t>
  </si>
  <si>
    <t>ZÁBRADLÍ MOSTNÍ SE SVISLOU VÝPLNÍ - DODÁVKA A MONTÁŽ</t>
  </si>
  <si>
    <t>ocelové zábradlí se svislou výplní na mostě, výška 1,30 m, vč. PKO a kotvení, je nutno respektovat typ zábradlí dle návrhu hlavního architekta města, jednotkovou cenu nutno upravit, VTD odsouhlasit s architektem</t>
  </si>
  <si>
    <t>2*13,3=26,600 [A]</t>
  </si>
  <si>
    <t>položka zahrnuje: 
dodání zábradlí včetně předepsané povrchové úpravy 
kotvení sloupků, t.j. kotevní desky, šrouby z nerez oceli, vrty a zálivku, pokud zadávací dokumentace nestanoví jinak 
případné nivelační hmoty pod kotevní desky</t>
  </si>
  <si>
    <t>122</t>
  </si>
  <si>
    <t>91345</t>
  </si>
  <si>
    <t>NIVELAČNÍ ZNAČKY KOVOVÉ</t>
  </si>
  <si>
    <t>- 4 ks v římse nad opěrami 
- 2 ks v římse ve středu rozpětí</t>
  </si>
  <si>
    <t>4+2=6,000 [A]</t>
  </si>
  <si>
    <t>položka zahrnuje:  
- dodání a osazení nivelační značky včetně nutných zemních prací  
- vnitrostaveništní a mimostaveništní dopravu</t>
  </si>
  <si>
    <t>123</t>
  </si>
  <si>
    <t>91355</t>
  </si>
  <si>
    <t>EVIDENČNÍ ČÍSLO MOSTU</t>
  </si>
  <si>
    <t>osazení tabulek (2x ev.č.mostu ZR-004, 2x tabulka s názvem překračované překážky "Staviště", vč. 2 ks sloupků a patek)</t>
  </si>
  <si>
    <t>položka zahrnuje štítek s evidenčním číslem mostu, sloupek dopravní značky včetně osazení a nutných zemních prací a zabetonování</t>
  </si>
  <si>
    <t>124</t>
  </si>
  <si>
    <t>914122</t>
  </si>
  <si>
    <t>DOPRAVNÍ ZNAČKY ZÁKLADNÍ VELIKOSTI OCELOVÉ FÓLIE TŘ 1 - MONTÁŽ S PŘEMÍSTĚNÍM</t>
  </si>
  <si>
    <t>zpětná montáž P4+C1</t>
  </si>
  <si>
    <t>125</t>
  </si>
  <si>
    <t>914123</t>
  </si>
  <si>
    <t>DOPRAVNÍ ZNAČKY ZÁKLADNÍ VELIKOSTI OCELOVÉ FÓLIE TŘ 1 - DEMONTÁŽ</t>
  </si>
  <si>
    <t>stávajcí trvalé DZ, demontáž s odvozem dle pokynu správce 
P4: 1 ks 
C1: 1 ks</t>
  </si>
  <si>
    <t>Položka zahrnuje odstranění, demontáž a odklizení materiálu s odvozem na předepsané místo</t>
  </si>
  <si>
    <t>126</t>
  </si>
  <si>
    <t>914323</t>
  </si>
  <si>
    <t>DOPRAV ZNAČKY ZMENŠ VEL OCEL FÓLIE TŘ 1 - DEMONTÁŽ</t>
  </si>
  <si>
    <t>stávajcí trvalé DZ, demontáž s odvozem dle pokynu správce 
stávající evidenční číslo mostu 1 ks</t>
  </si>
  <si>
    <t>127</t>
  </si>
  <si>
    <t>914923</t>
  </si>
  <si>
    <t>SLOUPKY A STOJKY DZ Z OCEL TRUBEK DO PATKY DEMONTÁŽ</t>
  </si>
  <si>
    <t>odstranění stávajících sloupků DZ, včetně odvozu, odstranění komplet sloupku vč. patky, sloupky předat správci, patka odvoz a uložení na skládku vč. poplatku</t>
  </si>
  <si>
    <t>128</t>
  </si>
  <si>
    <t>915111</t>
  </si>
  <si>
    <t>VODOROVNÉ DOPRAVNÍ ZNAČENÍ BARVOU HLADKÉ - DODÁVKA A POKLÁDKA</t>
  </si>
  <si>
    <t>trvalé DZ - první značení, 
- V4 (0,25), vodící čáry</t>
  </si>
  <si>
    <t>0,25*(36,3+37,2)=18,375 [A]</t>
  </si>
  <si>
    <t>položka zahrnuje:  
- dodání a pokládku nátěrového materiálu (měří se pouze natíraná plocha)  
- předznačení a reflexní úpravu</t>
  </si>
  <si>
    <t>129</t>
  </si>
  <si>
    <t>915211</t>
  </si>
  <si>
    <t>VODOROVNÉ DOPRAVNÍ ZNAČENÍ PLASTEM HLADKÉ - DODÁVKA A POKLÁDKA</t>
  </si>
  <si>
    <t>trvalé DZ - druhé značení, 
- V4 (0,25), vodící čáry</t>
  </si>
  <si>
    <t>130</t>
  </si>
  <si>
    <t>917211</t>
  </si>
  <si>
    <t>ZÁHONOVÉ OBRUBY Z BETONOVÝCH OBRUBNÍKŮ ŠÍŘ 50MM</t>
  </si>
  <si>
    <t>obnova obrubníku kolem bytového domu, vč. lože</t>
  </si>
  <si>
    <t>Položka zahrnuje: 
dodání a pokládku betonových obrubníků o rozměrech předepsaných zadávací dokumentací 
betonové lože i boční betonovou opěrku.</t>
  </si>
  <si>
    <t>131</t>
  </si>
  <si>
    <t>917223</t>
  </si>
  <si>
    <t>SILNIČNÍ A CHODNÍKOVÉ OBRUBY Z BETONOVÝCH OBRUBNÍKŮ ŠÍŘ 100MM</t>
  </si>
  <si>
    <t>obrubníky na vnější hraně chodníků, kolem dlažeb a schodiště</t>
  </si>
  <si>
    <t>1,2*(16,7+11,4+4,2+4,2)+0,6=44,400 [A]</t>
  </si>
  <si>
    <t>Položka zahrnuje:  
dodání a pokládku betonových obrubníků o rozměrech předepsaných zadávací dokumentací  
betonové lože i boční betonovou opěrku.</t>
  </si>
  <si>
    <t>132</t>
  </si>
  <si>
    <t>917426</t>
  </si>
  <si>
    <t>CHODNÍKOVÉ OBRUBY Z KAMENNÝCH OBRUBNÍKŮ ŠÍŘ 250MM</t>
  </si>
  <si>
    <t>kamenný obrubník 200/250, vč. lože z betonu a boční opěrky</t>
  </si>
  <si>
    <t>39+41=80,000 [A]</t>
  </si>
  <si>
    <t>Položka zahrnuje: 
dodání a pokládku kamenných obrubníků o rozměrech předepsaných zadávací dokumentací 
betonové lože i boční betonovou opěrku.</t>
  </si>
  <si>
    <t>133</t>
  </si>
  <si>
    <t>91743</t>
  </si>
  <si>
    <t>CHODNÍKOVÉ OBRUBY Z KAMENNÝCH KRAJNÍKŮ</t>
  </si>
  <si>
    <t>kamenný krajník 10x20 cm na vnější straně chodníku, vč. lože z betonu a boční opěrky</t>
  </si>
  <si>
    <t>6,0+15,0+6,0+21,0=48,000 [A]</t>
  </si>
  <si>
    <t>Položka zahrnuje: 
dodání a pokládku kamenných krajníků o rozměrech předepsaných zadávací dokumentací 
betonové lože i boční betonovou opěrku.</t>
  </si>
  <si>
    <t>134</t>
  </si>
  <si>
    <t>91811R</t>
  </si>
  <si>
    <t>ZASLEPENÍ KANALIZACE</t>
  </si>
  <si>
    <t>zaslepení původního odtoku kanalizace</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</si>
  <si>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</si>
  <si>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135</t>
  </si>
  <si>
    <t>919111</t>
  </si>
  <si>
    <t>ŘEZÁNÍ ASFALTOVÉHO KRYTU VOZOVEK TL DO 50MM</t>
  </si>
  <si>
    <t>spára nad opěrami, hl. řezu 30 mm</t>
  </si>
  <si>
    <t>2*6,5=13,000 [A]</t>
  </si>
  <si>
    <t>položka zahrnuje řezání vozovkové vrstvy v předepsané tloušťce, včetně spotřeby vody</t>
  </si>
  <si>
    <t>136</t>
  </si>
  <si>
    <t>příčně na začátku a konci úseku, na spoji nové a stávající vozovky, hl. řezu do 50 mm (2 vrstvy), chodník u bytovky</t>
  </si>
  <si>
    <t>4*7,0+1,8=29,800 [A]</t>
  </si>
  <si>
    <t>137</t>
  </si>
  <si>
    <t>podélně v ose komunikace, čerpáno se souhlasem TDS pouze pokud nebude asfaltováno "teplé do teplého"</t>
  </si>
  <si>
    <t>138</t>
  </si>
  <si>
    <t>931182</t>
  </si>
  <si>
    <t>VÝPLŇ DILATAČNÍCH SPAR Z POLYSTYRENU TL 20MM</t>
  </si>
  <si>
    <t>dilatační spára říms</t>
  </si>
  <si>
    <t>2*(0,7+0,65)=2,700 [A]</t>
  </si>
  <si>
    <t>položka zahrnuje dodávku a osazení předepsaného materiálu, očištění ploch spáry před úpravou, očištění okolí spáry po úpravě</t>
  </si>
  <si>
    <t>139</t>
  </si>
  <si>
    <t>přechodový klín - nk, křídla</t>
  </si>
  <si>
    <t>2*8,4*0,7+4*1,2=16,560 [A]</t>
  </si>
  <si>
    <t>140</t>
  </si>
  <si>
    <t>93122</t>
  </si>
  <si>
    <t>VLOŽKA DILATAČ SPAR Z FÓLIÍ</t>
  </si>
  <si>
    <t>separační vložka š. 0,15m, hliníková fólie, 2 vrstvy</t>
  </si>
  <si>
    <t>4*3,2*2*0,15=3,840 [A]</t>
  </si>
  <si>
    <t>141</t>
  </si>
  <si>
    <t>931317</t>
  </si>
  <si>
    <t>TĚSNĚNÍ DILATAČ SPAR ASF ZÁLIVKOU PRŮŘ DO 1000MM2</t>
  </si>
  <si>
    <t>nad opěrami, vč. předtěsnění</t>
  </si>
  <si>
    <t>položka zahrnuje dodávku a osazení předepsaného materiálu, očištění ploch spáry před úpravou, očištění okolí spáry po úpravě 
nezahrnuje těsnící profil</t>
  </si>
  <si>
    <t>142</t>
  </si>
  <si>
    <t>příčně na začátku a konci úseku, podélně v ose silnice na spoji nové a stávající vozovky, v chodníku u bytovky</t>
  </si>
  <si>
    <t>28+36,7+1,8=66,500 [A]</t>
  </si>
  <si>
    <t>143</t>
  </si>
  <si>
    <t>931318</t>
  </si>
  <si>
    <t>TĚSNĚNÍ DILATAČ SPAR ASF ZÁLIVKOU PRŮŘ DO 1200MM2</t>
  </si>
  <si>
    <t>těsnění pod obrubou dle VL4</t>
  </si>
  <si>
    <t>39,0+40,2=79,200 [A]</t>
  </si>
  <si>
    <t>144</t>
  </si>
  <si>
    <t>spára NK / přechodový klín, s předtěsněním</t>
  </si>
  <si>
    <t>2*8,4=16,800 [A]</t>
  </si>
  <si>
    <t>145</t>
  </si>
  <si>
    <t>931333</t>
  </si>
  <si>
    <t>TĚSNĚNÍ DILATAČNÍCH SPAR POLYURETANOVÝM TMELEM PRŮŘEZU DO 300MM2</t>
  </si>
  <si>
    <t>těsnění spáry v římse nad kamenným obrubníkem, VL4, 402.22, var. II s lištou</t>
  </si>
  <si>
    <t>položka zahrnuje dodávku a osazení předepsaného materiálu, očištění ploch spáry před úpravou, očištění okolí spáry po úpravě  
nezahrnuje těsnící profil</t>
  </si>
  <si>
    <t>146</t>
  </si>
  <si>
    <t>931334</t>
  </si>
  <si>
    <t>TĚSNĚNÍ DILATAČNÍCH SPAR POLYURETANOVÝM TMELEM PRŮŘEZU DO 400MM2</t>
  </si>
  <si>
    <t>těsnění říms, dil. a pracovní spáry</t>
  </si>
  <si>
    <t>5*(3,0+2,8)=29,000 [A]</t>
  </si>
  <si>
    <t>147</t>
  </si>
  <si>
    <t>těsnění dilatační spáry křídlo / opěra a opěra / NK z líce</t>
  </si>
  <si>
    <t>4*(3,2+0,6)=15,200 [A]</t>
  </si>
  <si>
    <t>148</t>
  </si>
  <si>
    <t>93135</t>
  </si>
  <si>
    <t>TĚSNĚNÍ DILATAČ SPAR PRYŽ PÁSKOU NEBO KRUH PROFILEM</t>
  </si>
  <si>
    <t>předtěsnení - těsnící profil dilatační spáry křídlo / opěra a opěra / NK z líce</t>
  </si>
  <si>
    <t>149</t>
  </si>
  <si>
    <t>93136</t>
  </si>
  <si>
    <t>PŘEKRYTÍ DILATAČNÍCH SPAR ASFALTOVOU LEPENKOU</t>
  </si>
  <si>
    <t>přetažení izolace na přechodové klíny, š.pásu 1,0 m, průtažnost min. 30%</t>
  </si>
  <si>
    <t>2*8,35*1,0=16,700 [A]</t>
  </si>
  <si>
    <t>položka zahrnuje dodávku a připevnění předepsané lepenky, včetně nutných přesahů</t>
  </si>
  <si>
    <t>150</t>
  </si>
  <si>
    <t>utěsnění dilatační spáry stojina / křídlo: 
- pás šířky 330 mm 4*3,2 
- pás šířky 500 mm 4*3,2</t>
  </si>
  <si>
    <t>4*3,2*(0,5+0,33)=10,624 [A]</t>
  </si>
  <si>
    <t>151</t>
  </si>
  <si>
    <t>přelep pracovních spár stávající spodní stavby pásem šířky 500 mm, spáry na rozhraní základů a dříků</t>
  </si>
  <si>
    <t>2*22,2*0,5=22,200 [A]</t>
  </si>
  <si>
    <t>152</t>
  </si>
  <si>
    <t>935111</t>
  </si>
  <si>
    <t>ŠTĚRBINOVÉ ŽLABY Z BETONOVÝCH DÍLCŮ ŠÍŘ DO 400MM VÝŠ DO 500MM BEZ OBRUBY</t>
  </si>
  <si>
    <t>osazení štěrbinových vpustí 250/220, vč. ukončení ucpávkami, vč. výtokového dílce a přechodového prstence, , vč. použití zvedací techniky, vč. základu  a obetonování z C12/15 (0,8 m3), vč. odtoku</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</si>
  <si>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</si>
  <si>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153</t>
  </si>
  <si>
    <t>93631</t>
  </si>
  <si>
    <t>DROBNÉ DOPLŇK KONSTR BETON MONOLIT</t>
  </si>
  <si>
    <t>letopočet výstavby (vlisem do betonu)</t>
  </si>
  <si>
    <t>154</t>
  </si>
  <si>
    <t>93650</t>
  </si>
  <si>
    <t>DROBNÉ DOPLŇK KONSTR KOVOVÉ</t>
  </si>
  <si>
    <t>podélný drenážní hliníkový profil 30/20 - odvodnění izolace</t>
  </si>
  <si>
    <t>2*(0,6+7,2+0,6)=16,800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</si>
  <si>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</si>
  <si>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155</t>
  </si>
  <si>
    <t>938544</t>
  </si>
  <si>
    <t>OČIŠTĚNÍ BETON KONSTR OTRYSKÁNÍM TLAK VODOU PŘES 1000 BARŮ</t>
  </si>
  <si>
    <t>otryskání povrchu NK (podhled, boky a horní povrch NK po odbourání stáv. spádového betonu) a spodní stavby (ruby, líce, boky opěr a křídel, vč.odklizení vzniklého odpadu a poplatků za skládku</t>
  </si>
  <si>
    <t>7,16*21,5+2*4,5+(4,5+4,7+4,5+4,4)+(6,4+6,6+6,4+6,3)+2*(10,3*2,4+8,3*2,5)+1,0*(3,3+4,0+3,5+3,5)=311,980 [A]</t>
  </si>
  <si>
    <t>položka zahrnuje očištění předepsaným způsobem včetně odklizení vzniklého odpadu</t>
  </si>
  <si>
    <t>156</t>
  </si>
  <si>
    <t>938552</t>
  </si>
  <si>
    <t>OČIŠTĚNÍ BETON KONSTR OTRYSKÁNÍM NA SUCHO KŘEMIČ PÍSKEM</t>
  </si>
  <si>
    <t>očištění odhalené výztuže po otryskání TVP křemičitým pískem pro odstranění koroze z hlavní výztuže, stupeň čistoty min Sa 2 1/2 - čistý kov, čerpáno dle skutečnosti se soulasem TDS, uvažováno 15% plochy</t>
  </si>
  <si>
    <t>311,98*0,15=46,797 [A]</t>
  </si>
  <si>
    <t>157</t>
  </si>
  <si>
    <t>94190</t>
  </si>
  <si>
    <t>LEHKÉ PRACOVNÍ LEŠENÍ DO 1,5 KPA</t>
  </si>
  <si>
    <t>M3OP</t>
  </si>
  <si>
    <t>lešení pro přístup k podhledu NK, k římsám, vč. montáže, demontáže a nájmu, vč. dopravy, ztížené podmínky nad vodou</t>
  </si>
  <si>
    <t>2*8,3*1,5+2*13,2*1,5+5,5*10,3=121,150 [A]</t>
  </si>
  <si>
    <t>Položka zahrnuje dovoz, montáž, údržbu, opotřebení (nájemné), demontáž, konzervaci, odvoz.</t>
  </si>
  <si>
    <t>158</t>
  </si>
  <si>
    <t>94490</t>
  </si>
  <si>
    <t>OCHRANNÁ KONSTRUKCE</t>
  </si>
  <si>
    <t>ochrana vodního toku pod mostem (zaplachtování vč. podpůrné konstrukce), pro zábranění znečištění v důsledků bourání, tryskání atd.</t>
  </si>
  <si>
    <t>12,3*6,0=73,800 [A]</t>
  </si>
  <si>
    <t>159</t>
  </si>
  <si>
    <t>96615A</t>
  </si>
  <si>
    <t>BOURÁNÍ KONSTRUKCÍ Z PROSTÉHO BETONU - BEZ DOPRAVY</t>
  </si>
  <si>
    <t>bourání stávající spádové desky, odhad, čerpáno se souhlasem investora, pouze pokud se na mostě nachází, vč. odvozu a uložení na skládku</t>
  </si>
  <si>
    <t>7,2*1,27=9,144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</si>
  <si>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</si>
  <si>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160</t>
  </si>
  <si>
    <t>96615B</t>
  </si>
  <si>
    <t>BOURÁNÍ KONSTRUKCÍ Z PROSTÉHO BETONU - DOPRAVA</t>
  </si>
  <si>
    <t>odvoz pol. 96615A na skládku dle zajištění zhotovitele</t>
  </si>
  <si>
    <t>2,3*9,144*30=630,936 [A]</t>
  </si>
  <si>
    <t>161</t>
  </si>
  <si>
    <t>96616A</t>
  </si>
  <si>
    <t>BOURÁNÍ KONSTRUKCÍ ZE ŽELEZOBETONU - BEZ DOPRAVY</t>
  </si>
  <si>
    <t>bourání mostních říms po horní hranu ŽB desky, výztuž neupalovat, ponechat pro provázání se spřaženou deskou, odhad dle zaměření, vč. odvozu a uložení na skládku</t>
  </si>
  <si>
    <t>13,3*(0,2+0,32)=6,916 [A]</t>
  </si>
  <si>
    <t>162</t>
  </si>
  <si>
    <t>bourání vrchních částí křídel, výztuž neupalovat, provázat s novými konstrukcemi, odhad dle zaměření, bourání a výkop křídla v blízkosti VN kabelu minimalizovat, vč. odvozu a uložení na skládku</t>
  </si>
  <si>
    <t>(2,6+1,4+2,7+2,8)*1,0=9,500 [A]</t>
  </si>
  <si>
    <t>163</t>
  </si>
  <si>
    <t>96616B</t>
  </si>
  <si>
    <t>BOURÁNÍ KONSTRUKCÍ ZE ŽELEZOBETONU - DOPRAVA</t>
  </si>
  <si>
    <t>odvoz pol. 96616A (A+B) na skládku dle zajištění zhotovitele</t>
  </si>
  <si>
    <t>2,5*(6,916+9,5)*30=1 231,200 [A]</t>
  </si>
  <si>
    <t>164</t>
  </si>
  <si>
    <t>96687</t>
  </si>
  <si>
    <t>VYBOURÁNÍ ULIČNÍCH VPUSTÍ KOMPLETNÍCH</t>
  </si>
  <si>
    <t>kompletní vybourání původních uličních vpustí, vč. odvozu a uložení na skládku dle zajištění zhotovitele, vč. poplatku za uložení</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</si>
  <si>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</si>
  <si>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165</t>
  </si>
  <si>
    <t>969234</t>
  </si>
  <si>
    <t>VYBOURÁNÍ POTRUBÍ DN DO 200MM KANALIZAČ</t>
  </si>
  <si>
    <t>vybourání stávajících kanalizačních přípojek, vč. odvozu a uložení na skládku, vč. poplatku za uložení na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</si>
  <si>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</si>
  <si>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166</t>
  </si>
  <si>
    <t>97811</t>
  </si>
  <si>
    <t>OTLUČENÍ OMÍTKY</t>
  </si>
  <si>
    <t>odstranění stávající omítky spodní stavby a NK, vč.odvozu a uložení na skládku dle zajištění zhotovitele</t>
  </si>
  <si>
    <t>7,16*11,2+6,4+6,6+6,4+6,3+2*10,3*1,8=142,972 [A]</t>
  </si>
  <si>
    <t>167</t>
  </si>
  <si>
    <t>97817</t>
  </si>
  <si>
    <t>ODSTRANĚNÍ MOSTNÍ IZOLACE</t>
  </si>
  <si>
    <t>odstranění stávající mostní izolace tl.5mm, vč.odvozu a uložení na skládku do 30 km, čerpáno se souhlasem investora pokud se na mostě nachází</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</si>
  <si>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</si>
  <si>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přeložka veřejného osvětlení a součinnost s jeho správcem (Město Žďár nad Sázavou), dodržení podmínek vyjádření, vč. ochrany po dobu stavby, vč. kontroly dodržení podmínek stanovených pro stavební činnosti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</si>
</sst>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3">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3" fillId="2" borderId="0" xfId="6" applyFont="1" applyFill="1" applyAlignment="1">
      <alignment horizontal="right"/>
    </xf>
    <xf numFmtId="0" fontId="4" fillId="3" borderId="1" xfId="6" applyFont="1" applyFill="1" applyBorder="1" applyAlignment="1">
      <alignment horizontal="center"/>
    </xf>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0" fillId="2" borderId="5" xfId="6" applyFont="1" applyFill="1" applyBorder="1"/>
    <xf numFmtId="0" fontId="5" fillId="2" borderId="0" xfId="6" applyFont="1" applyFill="1"/>
    <xf numFmtId="0" fontId="5" fillId="2" borderId="0" xfId="6" applyFont="1" applyFill="1" applyAlignment="1">
      <alignment horizontal="left"/>
    </xf>
    <xf numFmtId="0" fontId="5" fillId="2" borderId="2" xfId="6" applyFont="1" applyFill="1" applyBorder="1"/>
    <xf numFmtId="0" fontId="5" fillId="2" borderId="2" xfId="6" applyFont="1" applyFill="1" applyBorder="1" applyAlignment="1">
      <alignment horizontal="left"/>
    </xf>
    <xf numFmtId="0" fontId="0" fillId="0" borderId="1" xfId="6" applyFont="1" applyBorder="1" applyAlignment="1">
      <alignment horizontal="left"/>
    </xf>
    <xf numFmtId="4" fontId="0" fillId="0" borderId="1" xfId="6" applyNumberFormat="1" applyFont="1" applyBorder="1" applyAlignment="1">
      <alignment horizontal="right"/>
    </xf>
    <xf numFmtId="0" fontId="0" fillId="0" borderId="1" xfId="6" applyFont="1" applyBorder="1"/>
    <xf numFmtId="0" fontId="0" fillId="2" borderId="6" xfId="6" applyFont="1" applyFill="1" applyBorder="1"/>
    <xf numFmtId="0" fontId="3" fillId="2" borderId="6" xfId="6" applyFont="1" applyFill="1" applyBorder="1" applyAlignment="1">
      <alignment horizontal="right"/>
    </xf>
    <xf numFmtId="0" fontId="3" fillId="2" borderId="6" xfId="6" applyFont="1" applyFill="1" applyBorder="1" applyAlignment="1">
      <alignment wrapText="1"/>
    </xf>
    <xf numFmtId="4" fontId="3" fillId="2" borderId="6"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5"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0" fillId="0" borderId="1" xfId="6" quotePrefix="1" applyFont="1" applyBorder="1" applyAlignment="1">
      <alignment horizontal="left"/>
    </xf>
    <xf numFmtId="0" fontId="1" fillId="2" borderId="0" xfId="6" applyFont="1" applyFill="1" applyAlignment="1">
      <alignment horizontal="center" vertical="center"/>
    </xf>
    <xf numFmtId="0" fontId="5" fillId="2" borderId="0" xfId="6" applyFont="1" applyFill="1" applyAlignment="1">
      <alignment horizontal="right"/>
    </xf>
    <xf numFmtId="0" fontId="5" fillId="2" borderId="2" xfId="6" applyFont="1" applyFill="1" applyBorder="1" applyAlignment="1">
      <alignment horizontal="right"/>
    </xf>
    <xf numFmtId="0" fontId="4" fillId="3" borderId="1" xfId="6" applyFont="1" applyFill="1" applyBorder="1" applyAlignment="1">
      <alignment horizontal="center" vertical="center" wrapText="1"/>
    </xf>
    <xf numFmtId="0" fontId="0" fillId="2" borderId="0" xfId="6" applyFont="1" applyFill="1" applyAlignment="1"/>
    <xf numFmtId="0" fontId="2" fillId="2" borderId="0" xfId="6" applyFont="1" applyFill="1" applyAlignment="1"/>
    <xf numFmtId="0" fontId="0" fillId="2" borderId="2" xfId="6" applyFont="1" applyFill="1" applyBorder="1" applyAlignment="1"/>
  </cellXfs>
  <cellStyles count="7">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Normal" xfId="6" xr:uid="{00000000-0005-0000-0000-000004000000}"/>
    <cellStyle name="Normální" xfId="0" builtinId="0"/>
    <cellStyle name="Percent"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2"/>
  <sheetViews>
    <sheetView tabSelected="1" workbookViewId="0">
      <selection activeCell="B8" sqref="B8"/>
    </sheetView>
  </sheetViews>
  <sheetFormatPr defaultColWidth="9.140625" defaultRowHeight="12.75" customHeight="1"/>
  <cols>
    <col min="1" max="1" width="24.28515625" customWidth="1"/>
    <col min="2" max="2" width="65.5703125" customWidth="1"/>
    <col min="3" max="5" width="20.7109375" customWidth="1"/>
  </cols>
  <sheetData>
    <row r="1" spans="1:5" ht="12.75" customHeight="1">
      <c r="A1" s="40"/>
      <c r="B1" s="4"/>
      <c r="C1" s="4"/>
      <c r="D1" s="4"/>
      <c r="E1" s="4"/>
    </row>
    <row r="2" spans="1:5" ht="12.75" customHeight="1">
      <c r="A2" s="40"/>
      <c r="B2" s="36" t="s">
        <v>0</v>
      </c>
      <c r="C2" s="4"/>
      <c r="D2" s="4"/>
      <c r="E2" s="4"/>
    </row>
    <row r="3" spans="1:5" ht="20.100000000000001" customHeight="1">
      <c r="A3" s="40"/>
      <c r="B3" s="40"/>
      <c r="C3" s="4"/>
      <c r="D3" s="4"/>
      <c r="E3" s="4"/>
    </row>
    <row r="4" spans="1:5" ht="20.100000000000001" customHeight="1">
      <c r="A4" s="4"/>
      <c r="B4" s="41" t="s">
        <v>1</v>
      </c>
      <c r="C4" s="41"/>
      <c r="D4" s="41"/>
      <c r="E4" s="41"/>
    </row>
    <row r="5" spans="1:5" ht="12.75" customHeight="1">
      <c r="A5" s="4"/>
      <c r="B5" s="40" t="s">
        <v>2</v>
      </c>
      <c r="C5" s="40"/>
      <c r="D5" s="40"/>
      <c r="E5" s="4"/>
    </row>
    <row r="6" spans="1:5" ht="12.75" customHeight="1">
      <c r="A6" s="4"/>
      <c r="B6" s="5" t="s">
        <v>3</v>
      </c>
      <c r="C6" s="7">
        <f>SUM(C10:C12)</f>
        <v>0</v>
      </c>
      <c r="D6" s="4"/>
      <c r="E6" s="4"/>
    </row>
    <row r="7" spans="1:5" ht="12.75" customHeight="1">
      <c r="A7" s="4"/>
      <c r="B7" s="5" t="s">
        <v>4</v>
      </c>
      <c r="C7" s="7">
        <f>SUM(E10:E12)</f>
        <v>0</v>
      </c>
      <c r="D7" s="4"/>
      <c r="E7" s="4"/>
    </row>
    <row r="8" spans="1:5" ht="12.75" customHeight="1">
      <c r="A8" s="2"/>
      <c r="B8" s="2"/>
      <c r="C8" s="2"/>
      <c r="D8" s="2"/>
      <c r="E8" s="2"/>
    </row>
    <row r="9" spans="1:5" ht="12.75" customHeight="1">
      <c r="A9" s="6" t="s">
        <v>5</v>
      </c>
      <c r="B9" s="6" t="s">
        <v>6</v>
      </c>
      <c r="C9" s="6" t="s">
        <v>7</v>
      </c>
      <c r="D9" s="6" t="s">
        <v>8</v>
      </c>
      <c r="E9" s="6" t="s">
        <v>9</v>
      </c>
    </row>
    <row r="10" spans="1:5" ht="12.75" customHeight="1">
      <c r="A10" s="35" t="s">
        <v>10</v>
      </c>
      <c r="B10" s="16" t="s">
        <v>11</v>
      </c>
      <c r="C10" s="17">
        <f>'000_1'!I3</f>
        <v>0</v>
      </c>
      <c r="D10" s="17">
        <f>'000_1'!O2</f>
        <v>0</v>
      </c>
      <c r="E10" s="17">
        <f>C10+D10</f>
        <v>0</v>
      </c>
    </row>
    <row r="11" spans="1:5" ht="12.75" customHeight="1">
      <c r="A11" s="35" t="s">
        <v>12</v>
      </c>
      <c r="B11" s="16" t="s">
        <v>13</v>
      </c>
      <c r="C11" s="17">
        <f>'201_1'!I3</f>
        <v>0</v>
      </c>
      <c r="D11" s="17">
        <f>'201_1'!O2</f>
        <v>0</v>
      </c>
      <c r="E11" s="17">
        <f>C11+D11</f>
        <v>0</v>
      </c>
    </row>
    <row r="12" spans="1:5" ht="12.75" customHeight="1">
      <c r="A12" s="35" t="s">
        <v>14</v>
      </c>
      <c r="B12" s="16" t="s">
        <v>15</v>
      </c>
      <c r="C12" s="17">
        <f>'401_1'!I3</f>
        <v>0</v>
      </c>
      <c r="D12" s="17">
        <f>'401_1'!O2</f>
        <v>0</v>
      </c>
      <c r="E12" s="17">
        <f>C12+D12</f>
        <v>0</v>
      </c>
    </row>
  </sheetData>
  <mergeCells count="4">
    <mergeCell ref="A1:A3"/>
    <mergeCell ref="B2:B3"/>
    <mergeCell ref="B5:D5"/>
    <mergeCell ref="B4:E4"/>
  </mergeCells>
  <pageMargins left="0.74803149606299213" right="0.74803149606299213" top="0.98425196850393704" bottom="0.98425196850393704" header="0.51181102362204722" footer="0.51181102362204722"/>
  <pageSetup paperSize="9" scale="87"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43"/>
  <sheetViews>
    <sheetView topLeftCell="B1" workbookViewId="0">
      <pane ySplit="8" topLeftCell="A9" activePane="bottomLeft" state="frozen"/>
      <selection pane="bottomLeft" activeCell="H9" sqref="H9"/>
    </sheetView>
  </sheetViews>
  <sheetFormatPr defaultColWidth="9.140625" defaultRowHeight="12.75" customHeight="1"/>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c r="A1" t="s">
        <v>16</v>
      </c>
      <c r="B1" s="4"/>
      <c r="C1" s="4"/>
      <c r="D1" s="4"/>
      <c r="E1" s="4"/>
      <c r="F1" s="4"/>
      <c r="G1" s="4"/>
      <c r="H1" s="4"/>
      <c r="I1" s="4"/>
      <c r="J1" s="4"/>
      <c r="P1" t="s">
        <v>17</v>
      </c>
    </row>
    <row r="2" spans="1:18" ht="24.95" customHeight="1">
      <c r="B2" s="4"/>
      <c r="C2" s="4"/>
      <c r="D2" s="4"/>
      <c r="E2" s="3" t="s">
        <v>18</v>
      </c>
      <c r="F2" s="4"/>
      <c r="G2" s="4"/>
      <c r="H2" s="2"/>
      <c r="I2" s="2"/>
      <c r="J2" s="4"/>
      <c r="O2">
        <f>0+O9+O22+O27</f>
        <v>0</v>
      </c>
      <c r="P2" t="s">
        <v>19</v>
      </c>
    </row>
    <row r="3" spans="1:18" ht="15" customHeight="1">
      <c r="A3" t="s">
        <v>20</v>
      </c>
      <c r="B3" s="12" t="s">
        <v>21</v>
      </c>
      <c r="C3" s="37" t="s">
        <v>22</v>
      </c>
      <c r="D3" s="40"/>
      <c r="E3" s="13" t="s">
        <v>23</v>
      </c>
      <c r="F3" s="4"/>
      <c r="G3" s="9"/>
      <c r="H3" s="8" t="s">
        <v>24</v>
      </c>
      <c r="I3" s="34">
        <f>0+I9+I22+I27</f>
        <v>0</v>
      </c>
      <c r="J3" s="10"/>
      <c r="O3" t="s">
        <v>25</v>
      </c>
      <c r="P3" t="s">
        <v>26</v>
      </c>
    </row>
    <row r="4" spans="1:18" ht="15" customHeight="1">
      <c r="A4" t="s">
        <v>27</v>
      </c>
      <c r="B4" s="12" t="s">
        <v>28</v>
      </c>
      <c r="C4" s="37" t="s">
        <v>10</v>
      </c>
      <c r="D4" s="40"/>
      <c r="E4" s="13" t="s">
        <v>11</v>
      </c>
      <c r="F4" s="4"/>
      <c r="G4" s="4"/>
      <c r="H4" s="11"/>
      <c r="I4" s="11"/>
      <c r="J4" s="4"/>
      <c r="O4" t="s">
        <v>29</v>
      </c>
      <c r="P4" t="s">
        <v>26</v>
      </c>
    </row>
    <row r="5" spans="1:18" ht="12.75" customHeight="1">
      <c r="A5" t="s">
        <v>30</v>
      </c>
      <c r="B5" s="14" t="s">
        <v>31</v>
      </c>
      <c r="C5" s="38" t="s">
        <v>24</v>
      </c>
      <c r="D5" s="42"/>
      <c r="E5" s="15" t="s">
        <v>32</v>
      </c>
      <c r="F5" s="2"/>
      <c r="G5" s="2"/>
      <c r="H5" s="2"/>
      <c r="I5" s="2"/>
      <c r="J5" s="2"/>
      <c r="O5" t="s">
        <v>33</v>
      </c>
      <c r="P5" t="s">
        <v>26</v>
      </c>
    </row>
    <row r="6" spans="1:18" ht="12.75" customHeight="1">
      <c r="A6" s="39" t="s">
        <v>34</v>
      </c>
      <c r="B6" s="39" t="s">
        <v>35</v>
      </c>
      <c r="C6" s="39" t="s">
        <v>36</v>
      </c>
      <c r="D6" s="39" t="s">
        <v>37</v>
      </c>
      <c r="E6" s="39" t="s">
        <v>38</v>
      </c>
      <c r="F6" s="39" t="s">
        <v>39</v>
      </c>
      <c r="G6" s="39" t="s">
        <v>40</v>
      </c>
      <c r="H6" s="39" t="s">
        <v>41</v>
      </c>
      <c r="I6" s="39"/>
      <c r="J6" s="39" t="s">
        <v>42</v>
      </c>
    </row>
    <row r="7" spans="1:18" ht="12.75" customHeight="1">
      <c r="A7" s="39"/>
      <c r="B7" s="39"/>
      <c r="C7" s="39"/>
      <c r="D7" s="39"/>
      <c r="E7" s="39"/>
      <c r="F7" s="39"/>
      <c r="G7" s="39"/>
      <c r="H7" s="1" t="s">
        <v>43</v>
      </c>
      <c r="I7" s="1" t="s">
        <v>44</v>
      </c>
      <c r="J7" s="39"/>
    </row>
    <row r="8" spans="1:18" ht="12.75" customHeight="1">
      <c r="A8" s="1" t="s">
        <v>45</v>
      </c>
      <c r="B8" s="1" t="s">
        <v>24</v>
      </c>
      <c r="C8" s="1" t="s">
        <v>26</v>
      </c>
      <c r="D8" s="1" t="s">
        <v>17</v>
      </c>
      <c r="E8" s="1" t="s">
        <v>46</v>
      </c>
      <c r="F8" s="1" t="s">
        <v>47</v>
      </c>
      <c r="G8" s="1" t="s">
        <v>19</v>
      </c>
      <c r="H8" s="1">
        <v>9</v>
      </c>
      <c r="I8" s="1" t="s">
        <v>48</v>
      </c>
      <c r="J8" s="1" t="s">
        <v>49</v>
      </c>
    </row>
    <row r="9" spans="1:18" ht="12.75" customHeight="1">
      <c r="A9" s="19" t="s">
        <v>50</v>
      </c>
      <c r="B9" s="19"/>
      <c r="C9" s="20" t="s">
        <v>51</v>
      </c>
      <c r="D9" s="19"/>
      <c r="E9" s="21" t="s">
        <v>52</v>
      </c>
      <c r="F9" s="19"/>
      <c r="G9" s="19"/>
      <c r="H9" s="19"/>
      <c r="I9" s="22">
        <f>0+Q9</f>
        <v>0</v>
      </c>
      <c r="J9" s="19"/>
      <c r="O9">
        <f>0+R9</f>
        <v>0</v>
      </c>
      <c r="Q9">
        <f>0+I10+I14+I18</f>
        <v>0</v>
      </c>
      <c r="R9">
        <f>0+O10+O14+O18</f>
        <v>0</v>
      </c>
    </row>
    <row r="10" spans="1:18">
      <c r="A10" s="18" t="s">
        <v>53</v>
      </c>
      <c r="B10" s="23" t="s">
        <v>24</v>
      </c>
      <c r="C10" s="23" t="s">
        <v>54</v>
      </c>
      <c r="D10" s="18" t="s">
        <v>55</v>
      </c>
      <c r="E10" s="24" t="s">
        <v>56</v>
      </c>
      <c r="F10" s="25" t="s">
        <v>57</v>
      </c>
      <c r="G10" s="26">
        <v>1</v>
      </c>
      <c r="H10" s="27"/>
      <c r="I10" s="27">
        <f>ROUND(ROUND(H10,2)*ROUND(G10,3),2)</f>
        <v>0</v>
      </c>
      <c r="J10" s="25" t="s">
        <v>58</v>
      </c>
      <c r="O10">
        <f>(I10*21)/100</f>
        <v>0</v>
      </c>
      <c r="P10" t="s">
        <v>26</v>
      </c>
    </row>
    <row r="11" spans="1:18" ht="63.75">
      <c r="A11" s="28" t="s">
        <v>59</v>
      </c>
      <c r="E11" s="29" t="s">
        <v>60</v>
      </c>
    </row>
    <row r="12" spans="1:18">
      <c r="A12" s="30" t="s">
        <v>61</v>
      </c>
      <c r="E12" s="31" t="s">
        <v>55</v>
      </c>
    </row>
    <row r="13" spans="1:18" ht="25.5">
      <c r="A13" t="s">
        <v>62</v>
      </c>
      <c r="E13" s="29" t="s">
        <v>63</v>
      </c>
    </row>
    <row r="14" spans="1:18">
      <c r="A14" s="18" t="s">
        <v>53</v>
      </c>
      <c r="B14" s="23" t="s">
        <v>26</v>
      </c>
      <c r="C14" s="23" t="s">
        <v>64</v>
      </c>
      <c r="D14" s="18" t="s">
        <v>55</v>
      </c>
      <c r="E14" s="24" t="s">
        <v>65</v>
      </c>
      <c r="F14" s="25" t="s">
        <v>57</v>
      </c>
      <c r="G14" s="26">
        <v>1</v>
      </c>
      <c r="H14" s="27"/>
      <c r="I14" s="27">
        <f>ROUND(ROUND(H14,2)*ROUND(G14,3),2)</f>
        <v>0</v>
      </c>
      <c r="J14" s="25" t="s">
        <v>58</v>
      </c>
      <c r="O14">
        <f>(I14*21)/100</f>
        <v>0</v>
      </c>
      <c r="P14" t="s">
        <v>26</v>
      </c>
    </row>
    <row r="15" spans="1:18" ht="38.25">
      <c r="A15" s="28" t="s">
        <v>59</v>
      </c>
      <c r="E15" s="29" t="s">
        <v>66</v>
      </c>
    </row>
    <row r="16" spans="1:18">
      <c r="A16" s="30" t="s">
        <v>61</v>
      </c>
      <c r="E16" s="31" t="s">
        <v>55</v>
      </c>
    </row>
    <row r="17" spans="1:18" ht="25.5">
      <c r="A17" t="s">
        <v>62</v>
      </c>
      <c r="E17" s="29" t="s">
        <v>63</v>
      </c>
    </row>
    <row r="18" spans="1:18">
      <c r="A18" s="18" t="s">
        <v>53</v>
      </c>
      <c r="B18" s="23" t="s">
        <v>17</v>
      </c>
      <c r="C18" s="23" t="s">
        <v>67</v>
      </c>
      <c r="D18" s="18" t="s">
        <v>55</v>
      </c>
      <c r="E18" s="24" t="s">
        <v>68</v>
      </c>
      <c r="F18" s="25" t="s">
        <v>57</v>
      </c>
      <c r="G18" s="26">
        <v>1</v>
      </c>
      <c r="H18" s="27"/>
      <c r="I18" s="27">
        <f>ROUND(ROUND(H18,2)*ROUND(G18,3),2)</f>
        <v>0</v>
      </c>
      <c r="J18" s="25" t="s">
        <v>58</v>
      </c>
      <c r="O18">
        <f>(I18*21)/100</f>
        <v>0</v>
      </c>
      <c r="P18" t="s">
        <v>26</v>
      </c>
    </row>
    <row r="19" spans="1:18" ht="38.25">
      <c r="A19" s="28" t="s">
        <v>59</v>
      </c>
      <c r="E19" s="29" t="s">
        <v>69</v>
      </c>
    </row>
    <row r="20" spans="1:18">
      <c r="A20" s="30" t="s">
        <v>61</v>
      </c>
      <c r="E20" s="31" t="s">
        <v>55</v>
      </c>
    </row>
    <row r="21" spans="1:18" ht="25.5">
      <c r="A21" t="s">
        <v>62</v>
      </c>
      <c r="E21" s="29" t="s">
        <v>63</v>
      </c>
    </row>
    <row r="22" spans="1:18" ht="12.75" customHeight="1">
      <c r="A22" s="2" t="s">
        <v>50</v>
      </c>
      <c r="B22" s="2"/>
      <c r="C22" s="32" t="s">
        <v>70</v>
      </c>
      <c r="D22" s="2"/>
      <c r="E22" s="21" t="s">
        <v>71</v>
      </c>
      <c r="F22" s="2"/>
      <c r="G22" s="2"/>
      <c r="H22" s="2"/>
      <c r="I22" s="33">
        <f>0+Q22</f>
        <v>0</v>
      </c>
      <c r="J22" s="2"/>
      <c r="O22">
        <f>0+R22</f>
        <v>0</v>
      </c>
      <c r="Q22">
        <f>0+I23</f>
        <v>0</v>
      </c>
      <c r="R22">
        <f>0+O23</f>
        <v>0</v>
      </c>
    </row>
    <row r="23" spans="1:18">
      <c r="A23" s="18" t="s">
        <v>53</v>
      </c>
      <c r="B23" s="23" t="s">
        <v>46</v>
      </c>
      <c r="C23" s="23" t="s">
        <v>72</v>
      </c>
      <c r="D23" s="18" t="s">
        <v>55</v>
      </c>
      <c r="E23" s="24" t="s">
        <v>73</v>
      </c>
      <c r="F23" s="25" t="s">
        <v>57</v>
      </c>
      <c r="G23" s="26">
        <v>1</v>
      </c>
      <c r="H23" s="27"/>
      <c r="I23" s="27">
        <f>ROUND(ROUND(H23,2)*ROUND(G23,3),2)</f>
        <v>0</v>
      </c>
      <c r="J23" s="25" t="s">
        <v>58</v>
      </c>
      <c r="O23">
        <f>(I23*21)/100</f>
        <v>0</v>
      </c>
      <c r="P23" t="s">
        <v>26</v>
      </c>
    </row>
    <row r="24" spans="1:18" ht="25.5">
      <c r="A24" s="28" t="s">
        <v>59</v>
      </c>
      <c r="E24" s="29" t="s">
        <v>74</v>
      </c>
    </row>
    <row r="25" spans="1:18">
      <c r="A25" s="30" t="s">
        <v>61</v>
      </c>
      <c r="E25" s="31" t="s">
        <v>55</v>
      </c>
    </row>
    <row r="26" spans="1:18" ht="89.25">
      <c r="A26" t="s">
        <v>62</v>
      </c>
      <c r="E26" s="29" t="s">
        <v>75</v>
      </c>
    </row>
    <row r="27" spans="1:18" ht="12.75" customHeight="1">
      <c r="A27" s="2" t="s">
        <v>50</v>
      </c>
      <c r="B27" s="2"/>
      <c r="C27" s="32" t="s">
        <v>76</v>
      </c>
      <c r="D27" s="2"/>
      <c r="E27" s="21" t="s">
        <v>77</v>
      </c>
      <c r="F27" s="2"/>
      <c r="G27" s="2"/>
      <c r="H27" s="2"/>
      <c r="I27" s="33">
        <f>0+Q27</f>
        <v>0</v>
      </c>
      <c r="J27" s="2"/>
      <c r="O27">
        <f>0+R27</f>
        <v>0</v>
      </c>
      <c r="Q27">
        <f>0+I28+I32+I36+I40+I44+I48+I52+I56+I60+I64+I68+I72+I76+I80+I84+I88+I92+I96+I100+I104+I108+I112+I116+I120+I124+I128+I132+I136+I140</f>
        <v>0</v>
      </c>
      <c r="R27">
        <f>0+O28+O32+O36+O40+O44+O48+O52+O56+O60+O64+O68+O72+O76+O80+O84+O88+O92+O96+O100+O104+O108+O112+O116+O120+O124+O128+O132+O136+O140</f>
        <v>0</v>
      </c>
    </row>
    <row r="28" spans="1:18">
      <c r="A28" s="18" t="s">
        <v>53</v>
      </c>
      <c r="B28" s="23" t="s">
        <v>47</v>
      </c>
      <c r="C28" s="23" t="s">
        <v>78</v>
      </c>
      <c r="D28" s="18" t="s">
        <v>55</v>
      </c>
      <c r="E28" s="24" t="s">
        <v>79</v>
      </c>
      <c r="F28" s="25" t="s">
        <v>80</v>
      </c>
      <c r="G28" s="26">
        <v>1</v>
      </c>
      <c r="H28" s="27"/>
      <c r="I28" s="27">
        <f>ROUND(ROUND(H28,2)*ROUND(G28,3),2)</f>
        <v>0</v>
      </c>
      <c r="J28" s="25" t="s">
        <v>58</v>
      </c>
      <c r="O28">
        <f>(I28*21)/100</f>
        <v>0</v>
      </c>
      <c r="P28" t="s">
        <v>26</v>
      </c>
    </row>
    <row r="29" spans="1:18">
      <c r="A29" s="28" t="s">
        <v>59</v>
      </c>
      <c r="E29" s="29" t="s">
        <v>81</v>
      </c>
    </row>
    <row r="30" spans="1:18">
      <c r="A30" s="30" t="s">
        <v>61</v>
      </c>
      <c r="E30" s="31" t="s">
        <v>55</v>
      </c>
    </row>
    <row r="31" spans="1:18">
      <c r="A31" t="s">
        <v>62</v>
      </c>
      <c r="E31" s="29" t="s">
        <v>82</v>
      </c>
    </row>
    <row r="32" spans="1:18">
      <c r="A32" s="18" t="s">
        <v>53</v>
      </c>
      <c r="B32" s="23" t="s">
        <v>19</v>
      </c>
      <c r="C32" s="23" t="s">
        <v>83</v>
      </c>
      <c r="D32" s="18" t="s">
        <v>55</v>
      </c>
      <c r="E32" s="24" t="s">
        <v>84</v>
      </c>
      <c r="F32" s="25" t="s">
        <v>80</v>
      </c>
      <c r="G32" s="26">
        <v>1</v>
      </c>
      <c r="H32" s="27"/>
      <c r="I32" s="27">
        <f>ROUND(ROUND(H32,2)*ROUND(G32,3),2)</f>
        <v>0</v>
      </c>
      <c r="J32" s="25" t="s">
        <v>58</v>
      </c>
      <c r="O32">
        <f>(I32*21)/100</f>
        <v>0</v>
      </c>
      <c r="P32" t="s">
        <v>26</v>
      </c>
    </row>
    <row r="33" spans="1:16">
      <c r="A33" s="28" t="s">
        <v>59</v>
      </c>
      <c r="E33" s="29" t="s">
        <v>81</v>
      </c>
    </row>
    <row r="34" spans="1:16">
      <c r="A34" s="30" t="s">
        <v>61</v>
      </c>
      <c r="E34" s="31" t="s">
        <v>55</v>
      </c>
    </row>
    <row r="35" spans="1:16">
      <c r="A35" t="s">
        <v>62</v>
      </c>
      <c r="E35" s="29" t="s">
        <v>82</v>
      </c>
    </row>
    <row r="36" spans="1:16">
      <c r="A36" s="18" t="s">
        <v>53</v>
      </c>
      <c r="B36" s="23" t="s">
        <v>85</v>
      </c>
      <c r="C36" s="23" t="s">
        <v>86</v>
      </c>
      <c r="D36" s="18" t="s">
        <v>87</v>
      </c>
      <c r="E36" s="24" t="s">
        <v>88</v>
      </c>
      <c r="F36" s="25" t="s">
        <v>57</v>
      </c>
      <c r="G36" s="26">
        <v>1</v>
      </c>
      <c r="H36" s="27"/>
      <c r="I36" s="27">
        <f>ROUND(ROUND(H36,2)*ROUND(G36,3),2)</f>
        <v>0</v>
      </c>
      <c r="J36" s="25" t="s">
        <v>58</v>
      </c>
      <c r="O36">
        <f>(I36*21)/100</f>
        <v>0</v>
      </c>
      <c r="P36" t="s">
        <v>26</v>
      </c>
    </row>
    <row r="37" spans="1:16" ht="38.25">
      <c r="A37" s="28" t="s">
        <v>59</v>
      </c>
      <c r="E37" s="29" t="s">
        <v>89</v>
      </c>
    </row>
    <row r="38" spans="1:16">
      <c r="A38" s="30" t="s">
        <v>61</v>
      </c>
      <c r="E38" s="31" t="s">
        <v>55</v>
      </c>
    </row>
    <row r="39" spans="1:16">
      <c r="A39" t="s">
        <v>62</v>
      </c>
      <c r="E39" s="29" t="s">
        <v>90</v>
      </c>
    </row>
    <row r="40" spans="1:16">
      <c r="A40" s="18" t="s">
        <v>53</v>
      </c>
      <c r="B40" s="23" t="s">
        <v>91</v>
      </c>
      <c r="C40" s="23" t="s">
        <v>86</v>
      </c>
      <c r="D40" s="18" t="s">
        <v>92</v>
      </c>
      <c r="E40" s="24" t="s">
        <v>88</v>
      </c>
      <c r="F40" s="25" t="s">
        <v>57</v>
      </c>
      <c r="G40" s="26">
        <v>1</v>
      </c>
      <c r="H40" s="27"/>
      <c r="I40" s="27">
        <f>ROUND(ROUND(H40,2)*ROUND(G40,3),2)</f>
        <v>0</v>
      </c>
      <c r="J40" s="25" t="s">
        <v>58</v>
      </c>
      <c r="O40">
        <f>(I40*21)/100</f>
        <v>0</v>
      </c>
      <c r="P40" t="s">
        <v>26</v>
      </c>
    </row>
    <row r="41" spans="1:16" ht="38.25">
      <c r="A41" s="28" t="s">
        <v>59</v>
      </c>
      <c r="E41" s="29" t="s">
        <v>93</v>
      </c>
    </row>
    <row r="42" spans="1:16">
      <c r="A42" s="30" t="s">
        <v>61</v>
      </c>
      <c r="E42" s="31" t="s">
        <v>55</v>
      </c>
    </row>
    <row r="43" spans="1:16">
      <c r="A43" t="s">
        <v>62</v>
      </c>
      <c r="E43" s="29" t="s">
        <v>90</v>
      </c>
    </row>
    <row r="44" spans="1:16">
      <c r="A44" s="18" t="s">
        <v>53</v>
      </c>
      <c r="B44" s="23" t="s">
        <v>94</v>
      </c>
      <c r="C44" s="23" t="s">
        <v>86</v>
      </c>
      <c r="D44" s="18" t="s">
        <v>95</v>
      </c>
      <c r="E44" s="24" t="s">
        <v>88</v>
      </c>
      <c r="F44" s="25" t="s">
        <v>57</v>
      </c>
      <c r="G44" s="26">
        <v>1</v>
      </c>
      <c r="H44" s="27"/>
      <c r="I44" s="27">
        <f>ROUND(ROUND(H44,2)*ROUND(G44,3),2)</f>
        <v>0</v>
      </c>
      <c r="J44" s="25" t="s">
        <v>58</v>
      </c>
      <c r="O44">
        <f>(I44*21)/100</f>
        <v>0</v>
      </c>
      <c r="P44" t="s">
        <v>26</v>
      </c>
    </row>
    <row r="45" spans="1:16" ht="38.25">
      <c r="A45" s="28" t="s">
        <v>59</v>
      </c>
      <c r="E45" s="29" t="s">
        <v>96</v>
      </c>
    </row>
    <row r="46" spans="1:16">
      <c r="A46" s="30" t="s">
        <v>61</v>
      </c>
      <c r="E46" s="31" t="s">
        <v>55</v>
      </c>
    </row>
    <row r="47" spans="1:16">
      <c r="A47" t="s">
        <v>62</v>
      </c>
      <c r="E47" s="29" t="s">
        <v>90</v>
      </c>
    </row>
    <row r="48" spans="1:16">
      <c r="A48" s="18" t="s">
        <v>53</v>
      </c>
      <c r="B48" s="23" t="s">
        <v>48</v>
      </c>
      <c r="C48" s="23" t="s">
        <v>86</v>
      </c>
      <c r="D48" s="18" t="s">
        <v>97</v>
      </c>
      <c r="E48" s="24" t="s">
        <v>88</v>
      </c>
      <c r="F48" s="25" t="s">
        <v>57</v>
      </c>
      <c r="G48" s="26">
        <v>1</v>
      </c>
      <c r="H48" s="27"/>
      <c r="I48" s="27">
        <f>ROUND(ROUND(H48,2)*ROUND(G48,3),2)</f>
        <v>0</v>
      </c>
      <c r="J48" s="25" t="s">
        <v>58</v>
      </c>
      <c r="O48">
        <f>(I48*21)/100</f>
        <v>0</v>
      </c>
      <c r="P48" t="s">
        <v>26</v>
      </c>
    </row>
    <row r="49" spans="1:16" ht="38.25">
      <c r="A49" s="28" t="s">
        <v>59</v>
      </c>
      <c r="E49" s="29" t="s">
        <v>98</v>
      </c>
    </row>
    <row r="50" spans="1:16">
      <c r="A50" s="30" t="s">
        <v>61</v>
      </c>
      <c r="E50" s="31" t="s">
        <v>55</v>
      </c>
    </row>
    <row r="51" spans="1:16">
      <c r="A51" t="s">
        <v>62</v>
      </c>
      <c r="E51" s="29" t="s">
        <v>90</v>
      </c>
    </row>
    <row r="52" spans="1:16">
      <c r="A52" s="18" t="s">
        <v>53</v>
      </c>
      <c r="B52" s="23" t="s">
        <v>49</v>
      </c>
      <c r="C52" s="23" t="s">
        <v>86</v>
      </c>
      <c r="D52" s="18" t="s">
        <v>99</v>
      </c>
      <c r="E52" s="24" t="s">
        <v>88</v>
      </c>
      <c r="F52" s="25" t="s">
        <v>57</v>
      </c>
      <c r="G52" s="26">
        <v>1</v>
      </c>
      <c r="H52" s="27"/>
      <c r="I52" s="27">
        <f>ROUND(ROUND(H52,2)*ROUND(G52,3),2)</f>
        <v>0</v>
      </c>
      <c r="J52" s="25" t="s">
        <v>58</v>
      </c>
      <c r="O52">
        <f>(I52*21)/100</f>
        <v>0</v>
      </c>
      <c r="P52" t="s">
        <v>26</v>
      </c>
    </row>
    <row r="53" spans="1:16" ht="38.25">
      <c r="A53" s="28" t="s">
        <v>59</v>
      </c>
      <c r="E53" s="29" t="s">
        <v>100</v>
      </c>
    </row>
    <row r="54" spans="1:16">
      <c r="A54" s="30" t="s">
        <v>61</v>
      </c>
      <c r="E54" s="31" t="s">
        <v>55</v>
      </c>
    </row>
    <row r="55" spans="1:16">
      <c r="A55" t="s">
        <v>62</v>
      </c>
      <c r="E55" s="29" t="s">
        <v>90</v>
      </c>
    </row>
    <row r="56" spans="1:16">
      <c r="A56" s="18" t="s">
        <v>53</v>
      </c>
      <c r="B56" s="23" t="s">
        <v>101</v>
      </c>
      <c r="C56" s="23" t="s">
        <v>86</v>
      </c>
      <c r="D56" s="18" t="s">
        <v>102</v>
      </c>
      <c r="E56" s="24" t="s">
        <v>88</v>
      </c>
      <c r="F56" s="25" t="s">
        <v>57</v>
      </c>
      <c r="G56" s="26">
        <v>1</v>
      </c>
      <c r="H56" s="27"/>
      <c r="I56" s="27">
        <f>ROUND(ROUND(H56,2)*ROUND(G56,3),2)</f>
        <v>0</v>
      </c>
      <c r="J56" s="25" t="s">
        <v>58</v>
      </c>
      <c r="O56">
        <f>(I56*21)/100</f>
        <v>0</v>
      </c>
      <c r="P56" t="s">
        <v>26</v>
      </c>
    </row>
    <row r="57" spans="1:16" ht="38.25">
      <c r="A57" s="28" t="s">
        <v>59</v>
      </c>
      <c r="E57" s="29" t="s">
        <v>103</v>
      </c>
    </row>
    <row r="58" spans="1:16">
      <c r="A58" s="30" t="s">
        <v>61</v>
      </c>
      <c r="E58" s="31" t="s">
        <v>55</v>
      </c>
    </row>
    <row r="59" spans="1:16">
      <c r="A59" t="s">
        <v>62</v>
      </c>
      <c r="E59" s="29" t="s">
        <v>90</v>
      </c>
    </row>
    <row r="60" spans="1:16">
      <c r="A60" s="18" t="s">
        <v>53</v>
      </c>
      <c r="B60" s="23" t="s">
        <v>104</v>
      </c>
      <c r="C60" s="23" t="s">
        <v>105</v>
      </c>
      <c r="D60" s="18" t="s">
        <v>55</v>
      </c>
      <c r="E60" s="24" t="s">
        <v>106</v>
      </c>
      <c r="F60" s="25" t="s">
        <v>57</v>
      </c>
      <c r="G60" s="26">
        <v>1</v>
      </c>
      <c r="H60" s="27"/>
      <c r="I60" s="27">
        <f>ROUND(ROUND(H60,2)*ROUND(G60,3),2)</f>
        <v>0</v>
      </c>
      <c r="J60" s="25" t="s">
        <v>58</v>
      </c>
      <c r="O60">
        <f>(I60*21)/100</f>
        <v>0</v>
      </c>
      <c r="P60" t="s">
        <v>26</v>
      </c>
    </row>
    <row r="61" spans="1:16">
      <c r="A61" s="28" t="s">
        <v>59</v>
      </c>
      <c r="E61" s="29" t="s">
        <v>107</v>
      </c>
    </row>
    <row r="62" spans="1:16">
      <c r="A62" s="30" t="s">
        <v>61</v>
      </c>
      <c r="E62" s="31" t="s">
        <v>55</v>
      </c>
    </row>
    <row r="63" spans="1:16">
      <c r="A63" t="s">
        <v>62</v>
      </c>
      <c r="E63" s="29" t="s">
        <v>108</v>
      </c>
    </row>
    <row r="64" spans="1:16">
      <c r="A64" s="18" t="s">
        <v>53</v>
      </c>
      <c r="B64" s="23" t="s">
        <v>109</v>
      </c>
      <c r="C64" s="23" t="s">
        <v>110</v>
      </c>
      <c r="D64" s="18" t="s">
        <v>87</v>
      </c>
      <c r="E64" s="24" t="s">
        <v>111</v>
      </c>
      <c r="F64" s="25" t="s">
        <v>112</v>
      </c>
      <c r="G64" s="26">
        <v>1</v>
      </c>
      <c r="H64" s="27"/>
      <c r="I64" s="27">
        <f>ROUND(ROUND(H64,2)*ROUND(G64,3),2)</f>
        <v>0</v>
      </c>
      <c r="J64" s="25" t="s">
        <v>58</v>
      </c>
      <c r="O64">
        <f>(I64*21)/100</f>
        <v>0</v>
      </c>
      <c r="P64" t="s">
        <v>26</v>
      </c>
    </row>
    <row r="65" spans="1:16" ht="25.5">
      <c r="A65" s="28" t="s">
        <v>59</v>
      </c>
      <c r="E65" s="29" t="s">
        <v>113</v>
      </c>
    </row>
    <row r="66" spans="1:16">
      <c r="A66" s="30" t="s">
        <v>61</v>
      </c>
      <c r="E66" s="31" t="s">
        <v>55</v>
      </c>
    </row>
    <row r="67" spans="1:16">
      <c r="A67" t="s">
        <v>62</v>
      </c>
      <c r="E67" s="29" t="s">
        <v>108</v>
      </c>
    </row>
    <row r="68" spans="1:16">
      <c r="A68" s="18" t="s">
        <v>53</v>
      </c>
      <c r="B68" s="23" t="s">
        <v>114</v>
      </c>
      <c r="C68" s="23" t="s">
        <v>110</v>
      </c>
      <c r="D68" s="18" t="s">
        <v>92</v>
      </c>
      <c r="E68" s="24" t="s">
        <v>111</v>
      </c>
      <c r="F68" s="25" t="s">
        <v>112</v>
      </c>
      <c r="G68" s="26">
        <v>1</v>
      </c>
      <c r="H68" s="27"/>
      <c r="I68" s="27">
        <f>ROUND(ROUND(H68,2)*ROUND(G68,3),2)</f>
        <v>0</v>
      </c>
      <c r="J68" s="25" t="s">
        <v>58</v>
      </c>
      <c r="O68">
        <f>(I68*21)/100</f>
        <v>0</v>
      </c>
      <c r="P68" t="s">
        <v>26</v>
      </c>
    </row>
    <row r="69" spans="1:16" ht="25.5">
      <c r="A69" s="28" t="s">
        <v>59</v>
      </c>
      <c r="E69" s="29" t="s">
        <v>115</v>
      </c>
    </row>
    <row r="70" spans="1:16">
      <c r="A70" s="30" t="s">
        <v>61</v>
      </c>
      <c r="E70" s="31" t="s">
        <v>55</v>
      </c>
    </row>
    <row r="71" spans="1:16">
      <c r="A71" t="s">
        <v>62</v>
      </c>
      <c r="E71" s="29" t="s">
        <v>108</v>
      </c>
    </row>
    <row r="72" spans="1:16">
      <c r="A72" s="18" t="s">
        <v>53</v>
      </c>
      <c r="B72" s="23" t="s">
        <v>116</v>
      </c>
      <c r="C72" s="23" t="s">
        <v>117</v>
      </c>
      <c r="D72" s="18" t="s">
        <v>55</v>
      </c>
      <c r="E72" s="24" t="s">
        <v>118</v>
      </c>
      <c r="F72" s="25" t="s">
        <v>57</v>
      </c>
      <c r="G72" s="26">
        <v>1</v>
      </c>
      <c r="H72" s="27"/>
      <c r="I72" s="27">
        <f>ROUND(ROUND(H72,2)*ROUND(G72,3),2)</f>
        <v>0</v>
      </c>
      <c r="J72" s="25" t="s">
        <v>58</v>
      </c>
      <c r="O72">
        <f>(I72*21)/100</f>
        <v>0</v>
      </c>
      <c r="P72" t="s">
        <v>26</v>
      </c>
    </row>
    <row r="73" spans="1:16" ht="38.25">
      <c r="A73" s="28" t="s">
        <v>59</v>
      </c>
      <c r="E73" s="29" t="s">
        <v>119</v>
      </c>
    </row>
    <row r="74" spans="1:16">
      <c r="A74" s="30" t="s">
        <v>61</v>
      </c>
      <c r="E74" s="31" t="s">
        <v>55</v>
      </c>
    </row>
    <row r="75" spans="1:16">
      <c r="A75" t="s">
        <v>62</v>
      </c>
      <c r="E75" s="29" t="s">
        <v>108</v>
      </c>
    </row>
    <row r="76" spans="1:16">
      <c r="A76" s="18" t="s">
        <v>53</v>
      </c>
      <c r="B76" s="23" t="s">
        <v>120</v>
      </c>
      <c r="C76" s="23" t="s">
        <v>121</v>
      </c>
      <c r="D76" s="18" t="s">
        <v>55</v>
      </c>
      <c r="E76" s="24" t="s">
        <v>122</v>
      </c>
      <c r="F76" s="25" t="s">
        <v>57</v>
      </c>
      <c r="G76" s="26">
        <v>1</v>
      </c>
      <c r="H76" s="27"/>
      <c r="I76" s="27">
        <f>ROUND(ROUND(H76,2)*ROUND(G76,3),2)</f>
        <v>0</v>
      </c>
      <c r="J76" s="25" t="s">
        <v>58</v>
      </c>
      <c r="O76">
        <f>(I76*21)/100</f>
        <v>0</v>
      </c>
      <c r="P76" t="s">
        <v>26</v>
      </c>
    </row>
    <row r="77" spans="1:16" ht="25.5">
      <c r="A77" s="28" t="s">
        <v>59</v>
      </c>
      <c r="E77" s="29" t="s">
        <v>123</v>
      </c>
    </row>
    <row r="78" spans="1:16">
      <c r="A78" s="30" t="s">
        <v>61</v>
      </c>
      <c r="E78" s="31" t="s">
        <v>55</v>
      </c>
    </row>
    <row r="79" spans="1:16">
      <c r="A79" t="s">
        <v>62</v>
      </c>
      <c r="E79" s="29" t="s">
        <v>108</v>
      </c>
    </row>
    <row r="80" spans="1:16">
      <c r="A80" s="18" t="s">
        <v>53</v>
      </c>
      <c r="B80" s="23" t="s">
        <v>124</v>
      </c>
      <c r="C80" s="23" t="s">
        <v>125</v>
      </c>
      <c r="D80" s="18" t="s">
        <v>55</v>
      </c>
      <c r="E80" s="24" t="s">
        <v>126</v>
      </c>
      <c r="F80" s="25" t="s">
        <v>57</v>
      </c>
      <c r="G80" s="26">
        <v>1</v>
      </c>
      <c r="H80" s="27"/>
      <c r="I80" s="27">
        <f>ROUND(ROUND(H80,2)*ROUND(G80,3),2)</f>
        <v>0</v>
      </c>
      <c r="J80" s="25" t="s">
        <v>58</v>
      </c>
      <c r="O80">
        <f>(I80*21)/100</f>
        <v>0</v>
      </c>
      <c r="P80" t="s">
        <v>26</v>
      </c>
    </row>
    <row r="81" spans="1:16" ht="25.5">
      <c r="A81" s="28" t="s">
        <v>59</v>
      </c>
      <c r="E81" s="29" t="s">
        <v>127</v>
      </c>
    </row>
    <row r="82" spans="1:16">
      <c r="A82" s="30" t="s">
        <v>61</v>
      </c>
      <c r="E82" s="31" t="s">
        <v>55</v>
      </c>
    </row>
    <row r="83" spans="1:16">
      <c r="A83" t="s">
        <v>62</v>
      </c>
      <c r="E83" s="29" t="s">
        <v>108</v>
      </c>
    </row>
    <row r="84" spans="1:16">
      <c r="A84" s="18" t="s">
        <v>53</v>
      </c>
      <c r="B84" s="23" t="s">
        <v>128</v>
      </c>
      <c r="C84" s="23" t="s">
        <v>129</v>
      </c>
      <c r="D84" s="18" t="s">
        <v>55</v>
      </c>
      <c r="E84" s="24" t="s">
        <v>130</v>
      </c>
      <c r="F84" s="25" t="s">
        <v>57</v>
      </c>
      <c r="G84" s="26">
        <v>1</v>
      </c>
      <c r="H84" s="27"/>
      <c r="I84" s="27">
        <f>ROUND(ROUND(H84,2)*ROUND(G84,3),2)</f>
        <v>0</v>
      </c>
      <c r="J84" s="25" t="s">
        <v>58</v>
      </c>
      <c r="O84">
        <f>(I84*21)/100</f>
        <v>0</v>
      </c>
      <c r="P84" t="s">
        <v>26</v>
      </c>
    </row>
    <row r="85" spans="1:16" ht="25.5">
      <c r="A85" s="28" t="s">
        <v>59</v>
      </c>
      <c r="E85" s="29" t="s">
        <v>131</v>
      </c>
    </row>
    <row r="86" spans="1:16">
      <c r="A86" s="30" t="s">
        <v>61</v>
      </c>
      <c r="E86" s="31" t="s">
        <v>55</v>
      </c>
    </row>
    <row r="87" spans="1:16" ht="76.5">
      <c r="A87" t="s">
        <v>62</v>
      </c>
      <c r="E87" s="29" t="s">
        <v>132</v>
      </c>
    </row>
    <row r="88" spans="1:16">
      <c r="A88" s="18" t="s">
        <v>53</v>
      </c>
      <c r="B88" s="23" t="s">
        <v>133</v>
      </c>
      <c r="C88" s="23" t="s">
        <v>134</v>
      </c>
      <c r="D88" s="18" t="s">
        <v>55</v>
      </c>
      <c r="E88" s="24" t="s">
        <v>135</v>
      </c>
      <c r="F88" s="25" t="s">
        <v>57</v>
      </c>
      <c r="G88" s="26">
        <v>1</v>
      </c>
      <c r="H88" s="27"/>
      <c r="I88" s="27">
        <f>ROUND(ROUND(H88,2)*ROUND(G88,3),2)</f>
        <v>0</v>
      </c>
      <c r="J88" s="25" t="s">
        <v>58</v>
      </c>
      <c r="O88">
        <f>(I88*21)/100</f>
        <v>0</v>
      </c>
      <c r="P88" t="s">
        <v>26</v>
      </c>
    </row>
    <row r="89" spans="1:16">
      <c r="A89" s="28" t="s">
        <v>59</v>
      </c>
      <c r="E89" s="29" t="s">
        <v>136</v>
      </c>
    </row>
    <row r="90" spans="1:16">
      <c r="A90" s="30" t="s">
        <v>61</v>
      </c>
      <c r="E90" s="31" t="s">
        <v>55</v>
      </c>
    </row>
    <row r="91" spans="1:16" ht="63.75">
      <c r="A91" t="s">
        <v>62</v>
      </c>
      <c r="E91" s="29" t="s">
        <v>137</v>
      </c>
    </row>
    <row r="92" spans="1:16">
      <c r="A92" s="18" t="s">
        <v>53</v>
      </c>
      <c r="B92" s="23" t="s">
        <v>138</v>
      </c>
      <c r="C92" s="23" t="s">
        <v>139</v>
      </c>
      <c r="D92" s="18" t="s">
        <v>55</v>
      </c>
      <c r="E92" s="24" t="s">
        <v>140</v>
      </c>
      <c r="F92" s="25" t="s">
        <v>57</v>
      </c>
      <c r="G92" s="26">
        <v>1</v>
      </c>
      <c r="H92" s="27"/>
      <c r="I92" s="27">
        <f>ROUND(ROUND(H92,2)*ROUND(G92,3),2)</f>
        <v>0</v>
      </c>
      <c r="J92" s="25" t="s">
        <v>58</v>
      </c>
      <c r="O92">
        <f>(I92*21)/100</f>
        <v>0</v>
      </c>
      <c r="P92" t="s">
        <v>26</v>
      </c>
    </row>
    <row r="93" spans="1:16" ht="25.5">
      <c r="A93" s="28" t="s">
        <v>59</v>
      </c>
      <c r="E93" s="29" t="s">
        <v>141</v>
      </c>
    </row>
    <row r="94" spans="1:16">
      <c r="A94" s="30" t="s">
        <v>61</v>
      </c>
      <c r="E94" s="31" t="s">
        <v>55</v>
      </c>
    </row>
    <row r="95" spans="1:16">
      <c r="A95" t="s">
        <v>62</v>
      </c>
      <c r="E95" s="29" t="s">
        <v>108</v>
      </c>
    </row>
    <row r="96" spans="1:16">
      <c r="A96" s="18" t="s">
        <v>53</v>
      </c>
      <c r="B96" s="23" t="s">
        <v>142</v>
      </c>
      <c r="C96" s="23" t="s">
        <v>143</v>
      </c>
      <c r="D96" s="18" t="s">
        <v>55</v>
      </c>
      <c r="E96" s="24" t="s">
        <v>144</v>
      </c>
      <c r="F96" s="25" t="s">
        <v>57</v>
      </c>
      <c r="G96" s="26">
        <v>1</v>
      </c>
      <c r="H96" s="27"/>
      <c r="I96" s="27">
        <f>ROUND(ROUND(H96,2)*ROUND(G96,3),2)</f>
        <v>0</v>
      </c>
      <c r="J96" s="25" t="s">
        <v>58</v>
      </c>
      <c r="O96">
        <f>(I96*21)/100</f>
        <v>0</v>
      </c>
      <c r="P96" t="s">
        <v>26</v>
      </c>
    </row>
    <row r="97" spans="1:16">
      <c r="A97" s="28" t="s">
        <v>59</v>
      </c>
      <c r="E97" s="29" t="s">
        <v>145</v>
      </c>
    </row>
    <row r="98" spans="1:16">
      <c r="A98" s="30" t="s">
        <v>61</v>
      </c>
      <c r="E98" s="31" t="s">
        <v>55</v>
      </c>
    </row>
    <row r="99" spans="1:16">
      <c r="A99" t="s">
        <v>62</v>
      </c>
      <c r="E99" s="29" t="s">
        <v>108</v>
      </c>
    </row>
    <row r="100" spans="1:16">
      <c r="A100" s="18" t="s">
        <v>53</v>
      </c>
      <c r="B100" s="23" t="s">
        <v>146</v>
      </c>
      <c r="C100" s="23" t="s">
        <v>147</v>
      </c>
      <c r="D100" s="18" t="s">
        <v>55</v>
      </c>
      <c r="E100" s="24" t="s">
        <v>148</v>
      </c>
      <c r="F100" s="25" t="s">
        <v>112</v>
      </c>
      <c r="G100" s="26">
        <v>2</v>
      </c>
      <c r="H100" s="27"/>
      <c r="I100" s="27">
        <f>ROUND(ROUND(H100,2)*ROUND(G100,3),2)</f>
        <v>0</v>
      </c>
      <c r="J100" s="25" t="s">
        <v>58</v>
      </c>
      <c r="O100">
        <f>(I100*21)/100</f>
        <v>0</v>
      </c>
      <c r="P100" t="s">
        <v>26</v>
      </c>
    </row>
    <row r="101" spans="1:16">
      <c r="A101" s="28" t="s">
        <v>59</v>
      </c>
      <c r="E101" s="29" t="s">
        <v>149</v>
      </c>
    </row>
    <row r="102" spans="1:16">
      <c r="A102" s="30" t="s">
        <v>61</v>
      </c>
      <c r="E102" s="31" t="s">
        <v>55</v>
      </c>
    </row>
    <row r="103" spans="1:16" ht="51">
      <c r="A103" t="s">
        <v>62</v>
      </c>
      <c r="E103" s="29" t="s">
        <v>150</v>
      </c>
    </row>
    <row r="104" spans="1:16">
      <c r="A104" s="18" t="s">
        <v>53</v>
      </c>
      <c r="B104" s="23" t="s">
        <v>151</v>
      </c>
      <c r="C104" s="23" t="s">
        <v>152</v>
      </c>
      <c r="D104" s="18" t="s">
        <v>87</v>
      </c>
      <c r="E104" s="24" t="s">
        <v>153</v>
      </c>
      <c r="F104" s="25" t="s">
        <v>57</v>
      </c>
      <c r="G104" s="26">
        <v>1</v>
      </c>
      <c r="H104" s="27"/>
      <c r="I104" s="27">
        <f>ROUND(ROUND(H104,2)*ROUND(G104,3),2)</f>
        <v>0</v>
      </c>
      <c r="J104" s="25" t="s">
        <v>58</v>
      </c>
      <c r="O104">
        <f>(I104*21)/100</f>
        <v>0</v>
      </c>
      <c r="P104" t="s">
        <v>26</v>
      </c>
    </row>
    <row r="105" spans="1:16" ht="38.25">
      <c r="A105" s="28" t="s">
        <v>59</v>
      </c>
      <c r="E105" s="29" t="s">
        <v>154</v>
      </c>
    </row>
    <row r="106" spans="1:16">
      <c r="A106" s="30" t="s">
        <v>61</v>
      </c>
      <c r="E106" s="31" t="s">
        <v>55</v>
      </c>
    </row>
    <row r="107" spans="1:16">
      <c r="A107" t="s">
        <v>62</v>
      </c>
      <c r="E107" s="29" t="s">
        <v>155</v>
      </c>
    </row>
    <row r="108" spans="1:16">
      <c r="A108" s="18" t="s">
        <v>53</v>
      </c>
      <c r="B108" s="23" t="s">
        <v>156</v>
      </c>
      <c r="C108" s="23" t="s">
        <v>152</v>
      </c>
      <c r="D108" s="18" t="s">
        <v>92</v>
      </c>
      <c r="E108" s="24" t="s">
        <v>153</v>
      </c>
      <c r="F108" s="25" t="s">
        <v>57</v>
      </c>
      <c r="G108" s="26">
        <v>1</v>
      </c>
      <c r="H108" s="27"/>
      <c r="I108" s="27">
        <f>ROUND(ROUND(H108,2)*ROUND(G108,3),2)</f>
        <v>0</v>
      </c>
      <c r="J108" s="25" t="s">
        <v>58</v>
      </c>
      <c r="O108">
        <f>(I108*21)/100</f>
        <v>0</v>
      </c>
      <c r="P108" t="s">
        <v>26</v>
      </c>
    </row>
    <row r="109" spans="1:16">
      <c r="A109" s="28" t="s">
        <v>59</v>
      </c>
      <c r="E109" s="29" t="s">
        <v>157</v>
      </c>
    </row>
    <row r="110" spans="1:16">
      <c r="A110" s="30" t="s">
        <v>61</v>
      </c>
      <c r="E110" s="31" t="s">
        <v>55</v>
      </c>
    </row>
    <row r="111" spans="1:16">
      <c r="A111" t="s">
        <v>62</v>
      </c>
      <c r="E111" s="29" t="s">
        <v>155</v>
      </c>
    </row>
    <row r="112" spans="1:16">
      <c r="A112" s="18" t="s">
        <v>53</v>
      </c>
      <c r="B112" s="23" t="s">
        <v>158</v>
      </c>
      <c r="C112" s="23" t="s">
        <v>159</v>
      </c>
      <c r="D112" s="18" t="s">
        <v>87</v>
      </c>
      <c r="E112" s="24" t="s">
        <v>160</v>
      </c>
      <c r="F112" s="25" t="s">
        <v>57</v>
      </c>
      <c r="G112" s="26">
        <v>1</v>
      </c>
      <c r="H112" s="27"/>
      <c r="I112" s="27">
        <f>ROUND(ROUND(H112,2)*ROUND(G112,3),2)</f>
        <v>0</v>
      </c>
      <c r="J112" s="25" t="s">
        <v>58</v>
      </c>
      <c r="O112">
        <f>(I112*21)/100</f>
        <v>0</v>
      </c>
      <c r="P112" t="s">
        <v>26</v>
      </c>
    </row>
    <row r="113" spans="1:16" ht="63.75">
      <c r="A113" s="28" t="s">
        <v>59</v>
      </c>
      <c r="E113" s="29" t="s">
        <v>161</v>
      </c>
    </row>
    <row r="114" spans="1:16">
      <c r="A114" s="30" t="s">
        <v>61</v>
      </c>
      <c r="E114" s="31" t="s">
        <v>55</v>
      </c>
    </row>
    <row r="115" spans="1:16">
      <c r="A115" t="s">
        <v>62</v>
      </c>
      <c r="E115" s="29" t="s">
        <v>162</v>
      </c>
    </row>
    <row r="116" spans="1:16">
      <c r="A116" s="18" t="s">
        <v>53</v>
      </c>
      <c r="B116" s="23" t="s">
        <v>163</v>
      </c>
      <c r="C116" s="23" t="s">
        <v>159</v>
      </c>
      <c r="D116" s="18" t="s">
        <v>92</v>
      </c>
      <c r="E116" s="24" t="s">
        <v>160</v>
      </c>
      <c r="F116" s="25" t="s">
        <v>57</v>
      </c>
      <c r="G116" s="26">
        <v>1</v>
      </c>
      <c r="H116" s="27"/>
      <c r="I116" s="27">
        <f>ROUND(ROUND(H116,2)*ROUND(G116,3),2)</f>
        <v>0</v>
      </c>
      <c r="J116" s="25" t="s">
        <v>58</v>
      </c>
      <c r="O116">
        <f>(I116*21)/100</f>
        <v>0</v>
      </c>
      <c r="P116" t="s">
        <v>26</v>
      </c>
    </row>
    <row r="117" spans="1:16" ht="25.5">
      <c r="A117" s="28" t="s">
        <v>59</v>
      </c>
      <c r="E117" s="29" t="s">
        <v>164</v>
      </c>
    </row>
    <row r="118" spans="1:16">
      <c r="A118" s="30" t="s">
        <v>61</v>
      </c>
      <c r="E118" s="31" t="s">
        <v>55</v>
      </c>
    </row>
    <row r="119" spans="1:16">
      <c r="A119" t="s">
        <v>62</v>
      </c>
      <c r="E119" s="29" t="s">
        <v>162</v>
      </c>
    </row>
    <row r="120" spans="1:16" ht="25.5">
      <c r="A120" s="18" t="s">
        <v>53</v>
      </c>
      <c r="B120" s="23" t="s">
        <v>165</v>
      </c>
      <c r="C120" s="23" t="s">
        <v>166</v>
      </c>
      <c r="D120" s="18" t="s">
        <v>55</v>
      </c>
      <c r="E120" s="24" t="s">
        <v>167</v>
      </c>
      <c r="F120" s="25" t="s">
        <v>112</v>
      </c>
      <c r="G120" s="26">
        <v>2</v>
      </c>
      <c r="H120" s="27"/>
      <c r="I120" s="27">
        <f>ROUND(ROUND(H120,2)*ROUND(G120,3),2)</f>
        <v>0</v>
      </c>
      <c r="J120" s="25" t="s">
        <v>58</v>
      </c>
      <c r="O120">
        <f>(I120*21)/100</f>
        <v>0</v>
      </c>
      <c r="P120" t="s">
        <v>26</v>
      </c>
    </row>
    <row r="121" spans="1:16" ht="63.75">
      <c r="A121" s="28" t="s">
        <v>59</v>
      </c>
      <c r="E121" s="29" t="s">
        <v>168</v>
      </c>
    </row>
    <row r="122" spans="1:16">
      <c r="A122" s="30" t="s">
        <v>61</v>
      </c>
      <c r="E122" s="31" t="s">
        <v>55</v>
      </c>
    </row>
    <row r="123" spans="1:16" ht="63.75">
      <c r="A123" t="s">
        <v>62</v>
      </c>
      <c r="E123" s="29" t="s">
        <v>169</v>
      </c>
    </row>
    <row r="124" spans="1:16" ht="25.5">
      <c r="A124" s="18" t="s">
        <v>53</v>
      </c>
      <c r="B124" s="23" t="s">
        <v>170</v>
      </c>
      <c r="C124" s="23" t="s">
        <v>171</v>
      </c>
      <c r="D124" s="18" t="s">
        <v>55</v>
      </c>
      <c r="E124" s="24" t="s">
        <v>172</v>
      </c>
      <c r="F124" s="25" t="s">
        <v>112</v>
      </c>
      <c r="G124" s="26">
        <v>8</v>
      </c>
      <c r="H124" s="27"/>
      <c r="I124" s="27">
        <f>ROUND(ROUND(H124,2)*ROUND(G124,3),2)</f>
        <v>0</v>
      </c>
      <c r="J124" s="25" t="s">
        <v>58</v>
      </c>
      <c r="O124">
        <f>(I124*21)/100</f>
        <v>0</v>
      </c>
      <c r="P124" t="s">
        <v>26</v>
      </c>
    </row>
    <row r="125" spans="1:16" ht="89.25">
      <c r="A125" s="28" t="s">
        <v>59</v>
      </c>
      <c r="E125" s="29" t="s">
        <v>173</v>
      </c>
    </row>
    <row r="126" spans="1:16">
      <c r="A126" s="30" t="s">
        <v>61</v>
      </c>
      <c r="E126" s="31" t="s">
        <v>55</v>
      </c>
    </row>
    <row r="127" spans="1:16" ht="25.5">
      <c r="A127" t="s">
        <v>62</v>
      </c>
      <c r="E127" s="29" t="s">
        <v>174</v>
      </c>
    </row>
    <row r="128" spans="1:16" ht="25.5">
      <c r="A128" s="18" t="s">
        <v>53</v>
      </c>
      <c r="B128" s="23" t="s">
        <v>175</v>
      </c>
      <c r="C128" s="23" t="s">
        <v>176</v>
      </c>
      <c r="D128" s="18" t="s">
        <v>55</v>
      </c>
      <c r="E128" s="24" t="s">
        <v>177</v>
      </c>
      <c r="F128" s="25" t="s">
        <v>112</v>
      </c>
      <c r="G128" s="26">
        <v>2</v>
      </c>
      <c r="H128" s="27"/>
      <c r="I128" s="27">
        <f>ROUND(ROUND(H128,2)*ROUND(G128,3),2)</f>
        <v>0</v>
      </c>
      <c r="J128" s="25" t="s">
        <v>58</v>
      </c>
      <c r="O128">
        <f>(I128*21)/100</f>
        <v>0</v>
      </c>
      <c r="P128" t="s">
        <v>26</v>
      </c>
    </row>
    <row r="129" spans="1:16" ht="63.75">
      <c r="A129" s="28" t="s">
        <v>59</v>
      </c>
      <c r="E129" s="29" t="s">
        <v>178</v>
      </c>
    </row>
    <row r="130" spans="1:16">
      <c r="A130" s="30" t="s">
        <v>61</v>
      </c>
      <c r="E130" s="31" t="s">
        <v>55</v>
      </c>
    </row>
    <row r="131" spans="1:16" ht="63.75">
      <c r="A131" t="s">
        <v>62</v>
      </c>
      <c r="E131" s="29" t="s">
        <v>179</v>
      </c>
    </row>
    <row r="132" spans="1:16" ht="25.5">
      <c r="A132" s="18" t="s">
        <v>53</v>
      </c>
      <c r="B132" s="23" t="s">
        <v>180</v>
      </c>
      <c r="C132" s="23" t="s">
        <v>181</v>
      </c>
      <c r="D132" s="18" t="s">
        <v>55</v>
      </c>
      <c r="E132" s="24" t="s">
        <v>182</v>
      </c>
      <c r="F132" s="25" t="s">
        <v>112</v>
      </c>
      <c r="G132" s="26">
        <v>2</v>
      </c>
      <c r="H132" s="27"/>
      <c r="I132" s="27">
        <f>ROUND(ROUND(H132,2)*ROUND(G132,3),2)</f>
        <v>0</v>
      </c>
      <c r="J132" s="25" t="s">
        <v>58</v>
      </c>
      <c r="O132">
        <f>(I132*21)/100</f>
        <v>0</v>
      </c>
      <c r="P132" t="s">
        <v>26</v>
      </c>
    </row>
    <row r="133" spans="1:16" ht="63.75">
      <c r="A133" s="28" t="s">
        <v>59</v>
      </c>
      <c r="E133" s="29" t="s">
        <v>183</v>
      </c>
    </row>
    <row r="134" spans="1:16">
      <c r="A134" s="30" t="s">
        <v>61</v>
      </c>
      <c r="E134" s="31" t="s">
        <v>55</v>
      </c>
    </row>
    <row r="135" spans="1:16" ht="63.75">
      <c r="A135" t="s">
        <v>62</v>
      </c>
      <c r="E135" s="29" t="s">
        <v>184</v>
      </c>
    </row>
    <row r="136" spans="1:16" ht="25.5">
      <c r="A136" s="18" t="s">
        <v>53</v>
      </c>
      <c r="B136" s="23" t="s">
        <v>185</v>
      </c>
      <c r="C136" s="23" t="s">
        <v>186</v>
      </c>
      <c r="D136" s="18" t="s">
        <v>55</v>
      </c>
      <c r="E136" s="24" t="s">
        <v>187</v>
      </c>
      <c r="F136" s="25" t="s">
        <v>112</v>
      </c>
      <c r="G136" s="26">
        <v>11</v>
      </c>
      <c r="H136" s="27"/>
      <c r="I136" s="27">
        <f>ROUND(ROUND(H136,2)*ROUND(G136,3),2)</f>
        <v>0</v>
      </c>
      <c r="J136" s="25" t="s">
        <v>58</v>
      </c>
      <c r="O136">
        <f>(I136*21)/100</f>
        <v>0</v>
      </c>
      <c r="P136" t="s">
        <v>26</v>
      </c>
    </row>
    <row r="137" spans="1:16" ht="89.25">
      <c r="A137" s="28" t="s">
        <v>59</v>
      </c>
      <c r="E137" s="29" t="s">
        <v>188</v>
      </c>
    </row>
    <row r="138" spans="1:16">
      <c r="A138" s="30" t="s">
        <v>61</v>
      </c>
      <c r="E138" s="31" t="s">
        <v>55</v>
      </c>
    </row>
    <row r="139" spans="1:16" ht="63.75">
      <c r="A139" t="s">
        <v>62</v>
      </c>
      <c r="E139" s="29" t="s">
        <v>184</v>
      </c>
    </row>
    <row r="140" spans="1:16" ht="25.5">
      <c r="A140" s="18" t="s">
        <v>53</v>
      </c>
      <c r="B140" s="23" t="s">
        <v>189</v>
      </c>
      <c r="C140" s="23" t="s">
        <v>190</v>
      </c>
      <c r="D140" s="18" t="s">
        <v>55</v>
      </c>
      <c r="E140" s="24" t="s">
        <v>191</v>
      </c>
      <c r="F140" s="25" t="s">
        <v>112</v>
      </c>
      <c r="G140" s="26">
        <v>7</v>
      </c>
      <c r="H140" s="27"/>
      <c r="I140" s="27">
        <f>ROUND(ROUND(H140,2)*ROUND(G140,3),2)</f>
        <v>0</v>
      </c>
      <c r="J140" s="25" t="s">
        <v>58</v>
      </c>
      <c r="O140">
        <f>(I140*21)/100</f>
        <v>0</v>
      </c>
      <c r="P140" t="s">
        <v>26</v>
      </c>
    </row>
    <row r="141" spans="1:16" ht="76.5">
      <c r="A141" s="28" t="s">
        <v>59</v>
      </c>
      <c r="E141" s="29" t="s">
        <v>192</v>
      </c>
    </row>
    <row r="142" spans="1:16">
      <c r="A142" s="30" t="s">
        <v>61</v>
      </c>
      <c r="E142" s="31" t="s">
        <v>55</v>
      </c>
    </row>
    <row r="143" spans="1:16" ht="63.75">
      <c r="A143" t="s">
        <v>62</v>
      </c>
      <c r="E143" s="29" t="s">
        <v>184</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86"/>
  <sheetViews>
    <sheetView topLeftCell="B1" workbookViewId="0">
      <pane ySplit="8" topLeftCell="A9" activePane="bottomLeft" state="frozen"/>
      <selection pane="bottomLeft" activeCell="H9" sqref="H9"/>
    </sheetView>
  </sheetViews>
  <sheetFormatPr defaultColWidth="9.140625" defaultRowHeight="12.75" customHeight="1"/>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c r="A1" t="s">
        <v>16</v>
      </c>
      <c r="B1" s="4"/>
      <c r="C1" s="4"/>
      <c r="D1" s="4"/>
      <c r="E1" s="4"/>
      <c r="F1" s="4"/>
      <c r="G1" s="4"/>
      <c r="H1" s="4"/>
      <c r="I1" s="4"/>
      <c r="J1" s="4"/>
      <c r="P1" t="s">
        <v>17</v>
      </c>
    </row>
    <row r="2" spans="1:18" ht="24.95" customHeight="1">
      <c r="B2" s="4"/>
      <c r="C2" s="4"/>
      <c r="D2" s="4"/>
      <c r="E2" s="3" t="s">
        <v>18</v>
      </c>
      <c r="F2" s="4"/>
      <c r="G2" s="4"/>
      <c r="H2" s="2"/>
      <c r="I2" s="2"/>
      <c r="J2" s="4"/>
      <c r="O2">
        <f>0+O9+O46+O219+O268+O289+O358+O415+O440+O469+O494</f>
        <v>0</v>
      </c>
      <c r="P2" t="s">
        <v>19</v>
      </c>
    </row>
    <row r="3" spans="1:18" ht="15" customHeight="1">
      <c r="A3" t="s">
        <v>20</v>
      </c>
      <c r="B3" s="12" t="s">
        <v>21</v>
      </c>
      <c r="C3" s="37" t="s">
        <v>22</v>
      </c>
      <c r="D3" s="40"/>
      <c r="E3" s="13" t="s">
        <v>23</v>
      </c>
      <c r="F3" s="4"/>
      <c r="G3" s="9"/>
      <c r="H3" s="8" t="s">
        <v>24</v>
      </c>
      <c r="I3" s="34">
        <f>0+I9+I46+I219+I268+I289+I358+I415+I440+I469+I494</f>
        <v>0</v>
      </c>
      <c r="J3" s="10"/>
      <c r="O3" t="s">
        <v>25</v>
      </c>
      <c r="P3" t="s">
        <v>26</v>
      </c>
    </row>
    <row r="4" spans="1:18" ht="15" customHeight="1">
      <c r="A4" t="s">
        <v>27</v>
      </c>
      <c r="B4" s="12" t="s">
        <v>28</v>
      </c>
      <c r="C4" s="37" t="s">
        <v>12</v>
      </c>
      <c r="D4" s="40"/>
      <c r="E4" s="13" t="s">
        <v>13</v>
      </c>
      <c r="F4" s="4"/>
      <c r="G4" s="4"/>
      <c r="H4" s="11"/>
      <c r="I4" s="11"/>
      <c r="J4" s="4"/>
      <c r="O4" t="s">
        <v>29</v>
      </c>
      <c r="P4" t="s">
        <v>26</v>
      </c>
    </row>
    <row r="5" spans="1:18" ht="12.75" customHeight="1">
      <c r="A5" t="s">
        <v>30</v>
      </c>
      <c r="B5" s="14" t="s">
        <v>31</v>
      </c>
      <c r="C5" s="38" t="s">
        <v>24</v>
      </c>
      <c r="D5" s="42"/>
      <c r="E5" s="15" t="s">
        <v>32</v>
      </c>
      <c r="F5" s="2"/>
      <c r="G5" s="2"/>
      <c r="H5" s="2"/>
      <c r="I5" s="2"/>
      <c r="J5" s="2"/>
      <c r="O5" t="s">
        <v>33</v>
      </c>
      <c r="P5" t="s">
        <v>26</v>
      </c>
    </row>
    <row r="6" spans="1:18" ht="12.75" customHeight="1">
      <c r="A6" s="39" t="s">
        <v>34</v>
      </c>
      <c r="B6" s="39" t="s">
        <v>35</v>
      </c>
      <c r="C6" s="39" t="s">
        <v>36</v>
      </c>
      <c r="D6" s="39" t="s">
        <v>37</v>
      </c>
      <c r="E6" s="39" t="s">
        <v>38</v>
      </c>
      <c r="F6" s="39" t="s">
        <v>39</v>
      </c>
      <c r="G6" s="39" t="s">
        <v>40</v>
      </c>
      <c r="H6" s="39" t="s">
        <v>41</v>
      </c>
      <c r="I6" s="39"/>
      <c r="J6" s="39" t="s">
        <v>42</v>
      </c>
    </row>
    <row r="7" spans="1:18" ht="12.75" customHeight="1">
      <c r="A7" s="39"/>
      <c r="B7" s="39"/>
      <c r="C7" s="39"/>
      <c r="D7" s="39"/>
      <c r="E7" s="39"/>
      <c r="F7" s="39"/>
      <c r="G7" s="39"/>
      <c r="H7" s="1" t="s">
        <v>43</v>
      </c>
      <c r="I7" s="1" t="s">
        <v>44</v>
      </c>
      <c r="J7" s="39"/>
    </row>
    <row r="8" spans="1:18" ht="12.75" customHeight="1">
      <c r="A8" s="1" t="s">
        <v>45</v>
      </c>
      <c r="B8" s="1" t="s">
        <v>24</v>
      </c>
      <c r="C8" s="1" t="s">
        <v>26</v>
      </c>
      <c r="D8" s="1" t="s">
        <v>17</v>
      </c>
      <c r="E8" s="1" t="s">
        <v>46</v>
      </c>
      <c r="F8" s="1" t="s">
        <v>47</v>
      </c>
      <c r="G8" s="1" t="s">
        <v>19</v>
      </c>
      <c r="H8" s="1">
        <v>9</v>
      </c>
      <c r="I8" s="1" t="s">
        <v>48</v>
      </c>
      <c r="J8" s="1" t="s">
        <v>49</v>
      </c>
    </row>
    <row r="9" spans="1:18" ht="12.75" customHeight="1">
      <c r="A9" s="19" t="s">
        <v>50</v>
      </c>
      <c r="B9" s="19"/>
      <c r="C9" s="20" t="s">
        <v>45</v>
      </c>
      <c r="D9" s="19"/>
      <c r="E9" s="21" t="s">
        <v>193</v>
      </c>
      <c r="F9" s="19"/>
      <c r="G9" s="19"/>
      <c r="H9" s="19"/>
      <c r="I9" s="22">
        <f>0+Q9</f>
        <v>0</v>
      </c>
      <c r="J9" s="19"/>
      <c r="O9">
        <f>0+R9</f>
        <v>0</v>
      </c>
      <c r="Q9">
        <f>0+I10+I14+I18+I22+I26+I30+I34+I38+I42</f>
        <v>0</v>
      </c>
      <c r="R9">
        <f>0+O10+O14+O18+O22+O26+O30+O34+O38+O42</f>
        <v>0</v>
      </c>
    </row>
    <row r="10" spans="1:18">
      <c r="A10" s="18" t="s">
        <v>53</v>
      </c>
      <c r="B10" s="23" t="s">
        <v>24</v>
      </c>
      <c r="C10" s="23" t="s">
        <v>194</v>
      </c>
      <c r="D10" s="18" t="s">
        <v>87</v>
      </c>
      <c r="E10" s="24" t="s">
        <v>195</v>
      </c>
      <c r="F10" s="25" t="s">
        <v>196</v>
      </c>
      <c r="G10" s="26">
        <v>707.37599999999998</v>
      </c>
      <c r="H10" s="27"/>
      <c r="I10" s="27">
        <f>ROUND(ROUND(H10,2)*ROUND(G10,3),2)</f>
        <v>0</v>
      </c>
      <c r="J10" s="25" t="s">
        <v>58</v>
      </c>
      <c r="O10">
        <f>(I10*21)/100</f>
        <v>0</v>
      </c>
      <c r="P10" t="s">
        <v>26</v>
      </c>
    </row>
    <row r="11" spans="1:18" ht="38.25">
      <c r="A11" s="28" t="s">
        <v>59</v>
      </c>
      <c r="E11" s="29" t="s">
        <v>197</v>
      </c>
    </row>
    <row r="12" spans="1:18">
      <c r="A12" s="30" t="s">
        <v>61</v>
      </c>
      <c r="E12" s="31" t="s">
        <v>198</v>
      </c>
    </row>
    <row r="13" spans="1:18" ht="25.5">
      <c r="A13" t="s">
        <v>62</v>
      </c>
      <c r="E13" s="29" t="s">
        <v>199</v>
      </c>
    </row>
    <row r="14" spans="1:18">
      <c r="A14" s="18" t="s">
        <v>53</v>
      </c>
      <c r="B14" s="23" t="s">
        <v>26</v>
      </c>
      <c r="C14" s="23" t="s">
        <v>194</v>
      </c>
      <c r="D14" s="18" t="s">
        <v>92</v>
      </c>
      <c r="E14" s="24" t="s">
        <v>195</v>
      </c>
      <c r="F14" s="25" t="s">
        <v>196</v>
      </c>
      <c r="G14" s="26">
        <v>4.0720000000000001</v>
      </c>
      <c r="H14" s="27"/>
      <c r="I14" s="27">
        <f>ROUND(ROUND(H14,2)*ROUND(G14,3),2)</f>
        <v>0</v>
      </c>
      <c r="J14" s="25" t="s">
        <v>58</v>
      </c>
      <c r="O14">
        <f>(I14*21)/100</f>
        <v>0</v>
      </c>
      <c r="P14" t="s">
        <v>26</v>
      </c>
    </row>
    <row r="15" spans="1:18" ht="25.5">
      <c r="A15" s="28" t="s">
        <v>59</v>
      </c>
      <c r="E15" s="29" t="s">
        <v>200</v>
      </c>
    </row>
    <row r="16" spans="1:18">
      <c r="A16" s="30" t="s">
        <v>61</v>
      </c>
      <c r="E16" s="31" t="s">
        <v>201</v>
      </c>
    </row>
    <row r="17" spans="1:16" ht="25.5">
      <c r="A17" t="s">
        <v>62</v>
      </c>
      <c r="E17" s="29" t="s">
        <v>199</v>
      </c>
    </row>
    <row r="18" spans="1:16">
      <c r="A18" s="18" t="s">
        <v>53</v>
      </c>
      <c r="B18" s="23" t="s">
        <v>17</v>
      </c>
      <c r="C18" s="23" t="s">
        <v>194</v>
      </c>
      <c r="D18" s="18" t="s">
        <v>95</v>
      </c>
      <c r="E18" s="24" t="s">
        <v>195</v>
      </c>
      <c r="F18" s="25" t="s">
        <v>196</v>
      </c>
      <c r="G18" s="26">
        <v>56.051000000000002</v>
      </c>
      <c r="H18" s="27"/>
      <c r="I18" s="27">
        <f>ROUND(ROUND(H18,2)*ROUND(G18,3),2)</f>
        <v>0</v>
      </c>
      <c r="J18" s="25" t="s">
        <v>58</v>
      </c>
      <c r="O18">
        <f>(I18*21)/100</f>
        <v>0</v>
      </c>
      <c r="P18" t="s">
        <v>26</v>
      </c>
    </row>
    <row r="19" spans="1:16" ht="25.5">
      <c r="A19" s="28" t="s">
        <v>59</v>
      </c>
      <c r="E19" s="29" t="s">
        <v>202</v>
      </c>
    </row>
    <row r="20" spans="1:16">
      <c r="A20" s="30" t="s">
        <v>61</v>
      </c>
      <c r="E20" s="31" t="s">
        <v>203</v>
      </c>
    </row>
    <row r="21" spans="1:16" ht="25.5">
      <c r="A21" t="s">
        <v>62</v>
      </c>
      <c r="E21" s="29" t="s">
        <v>199</v>
      </c>
    </row>
    <row r="22" spans="1:16">
      <c r="A22" s="18" t="s">
        <v>53</v>
      </c>
      <c r="B22" s="23" t="s">
        <v>46</v>
      </c>
      <c r="C22" s="23" t="s">
        <v>194</v>
      </c>
      <c r="D22" s="18" t="s">
        <v>97</v>
      </c>
      <c r="E22" s="24" t="s">
        <v>195</v>
      </c>
      <c r="F22" s="25" t="s">
        <v>196</v>
      </c>
      <c r="G22" s="26">
        <v>9.048</v>
      </c>
      <c r="H22" s="27"/>
      <c r="I22" s="27">
        <f>ROUND(ROUND(H22,2)*ROUND(G22,3),2)</f>
        <v>0</v>
      </c>
      <c r="J22" s="25" t="s">
        <v>58</v>
      </c>
      <c r="O22">
        <f>(I22*21)/100</f>
        <v>0</v>
      </c>
      <c r="P22" t="s">
        <v>26</v>
      </c>
    </row>
    <row r="23" spans="1:16" ht="25.5">
      <c r="A23" s="28" t="s">
        <v>59</v>
      </c>
      <c r="E23" s="29" t="s">
        <v>204</v>
      </c>
    </row>
    <row r="24" spans="1:16">
      <c r="A24" s="30" t="s">
        <v>61</v>
      </c>
      <c r="E24" s="31" t="s">
        <v>205</v>
      </c>
    </row>
    <row r="25" spans="1:16" ht="25.5">
      <c r="A25" t="s">
        <v>62</v>
      </c>
      <c r="E25" s="29" t="s">
        <v>199</v>
      </c>
    </row>
    <row r="26" spans="1:16">
      <c r="A26" s="18" t="s">
        <v>53</v>
      </c>
      <c r="B26" s="23" t="s">
        <v>47</v>
      </c>
      <c r="C26" s="23" t="s">
        <v>194</v>
      </c>
      <c r="D26" s="18" t="s">
        <v>99</v>
      </c>
      <c r="E26" s="24" t="s">
        <v>195</v>
      </c>
      <c r="F26" s="25" t="s">
        <v>196</v>
      </c>
      <c r="G26" s="26">
        <v>41.04</v>
      </c>
      <c r="H26" s="27"/>
      <c r="I26" s="27">
        <f>ROUND(ROUND(H26,2)*ROUND(G26,3),2)</f>
        <v>0</v>
      </c>
      <c r="J26" s="25" t="s">
        <v>58</v>
      </c>
      <c r="O26">
        <f>(I26*21)/100</f>
        <v>0</v>
      </c>
      <c r="P26" t="s">
        <v>26</v>
      </c>
    </row>
    <row r="27" spans="1:16">
      <c r="A27" s="28" t="s">
        <v>59</v>
      </c>
      <c r="E27" s="29" t="s">
        <v>206</v>
      </c>
    </row>
    <row r="28" spans="1:16">
      <c r="A28" s="30" t="s">
        <v>61</v>
      </c>
      <c r="E28" s="31" t="s">
        <v>207</v>
      </c>
    </row>
    <row r="29" spans="1:16" ht="25.5">
      <c r="A29" t="s">
        <v>62</v>
      </c>
      <c r="E29" s="29" t="s">
        <v>199</v>
      </c>
    </row>
    <row r="30" spans="1:16">
      <c r="A30" s="18" t="s">
        <v>53</v>
      </c>
      <c r="B30" s="23" t="s">
        <v>19</v>
      </c>
      <c r="C30" s="23" t="s">
        <v>194</v>
      </c>
      <c r="D30" s="18" t="s">
        <v>102</v>
      </c>
      <c r="E30" s="24" t="s">
        <v>195</v>
      </c>
      <c r="F30" s="25" t="s">
        <v>196</v>
      </c>
      <c r="G30" s="26">
        <v>1.032</v>
      </c>
      <c r="H30" s="27"/>
      <c r="I30" s="27">
        <f>ROUND(ROUND(H30,2)*ROUND(G30,3),2)</f>
        <v>0</v>
      </c>
      <c r="J30" s="25" t="s">
        <v>58</v>
      </c>
      <c r="O30">
        <f>(I30*21)/100</f>
        <v>0</v>
      </c>
      <c r="P30" t="s">
        <v>26</v>
      </c>
    </row>
    <row r="31" spans="1:16" ht="38.25">
      <c r="A31" s="28" t="s">
        <v>59</v>
      </c>
      <c r="E31" s="29" t="s">
        <v>208</v>
      </c>
    </row>
    <row r="32" spans="1:16">
      <c r="A32" s="30" t="s">
        <v>61</v>
      </c>
      <c r="E32" s="31" t="s">
        <v>209</v>
      </c>
    </row>
    <row r="33" spans="1:18" ht="25.5">
      <c r="A33" t="s">
        <v>62</v>
      </c>
      <c r="E33" s="29" t="s">
        <v>199</v>
      </c>
    </row>
    <row r="34" spans="1:18">
      <c r="A34" s="18" t="s">
        <v>53</v>
      </c>
      <c r="B34" s="23" t="s">
        <v>85</v>
      </c>
      <c r="C34" s="23" t="s">
        <v>194</v>
      </c>
      <c r="D34" s="18" t="s">
        <v>210</v>
      </c>
      <c r="E34" s="24" t="s">
        <v>195</v>
      </c>
      <c r="F34" s="25" t="s">
        <v>196</v>
      </c>
      <c r="G34" s="26">
        <v>5.1470000000000002</v>
      </c>
      <c r="H34" s="27"/>
      <c r="I34" s="27">
        <f>ROUND(ROUND(H34,2)*ROUND(G34,3),2)</f>
        <v>0</v>
      </c>
      <c r="J34" s="25" t="s">
        <v>58</v>
      </c>
      <c r="O34">
        <f>(I34*21)/100</f>
        <v>0</v>
      </c>
      <c r="P34" t="s">
        <v>26</v>
      </c>
    </row>
    <row r="35" spans="1:18">
      <c r="A35" s="28" t="s">
        <v>59</v>
      </c>
      <c r="E35" s="29" t="s">
        <v>211</v>
      </c>
    </row>
    <row r="36" spans="1:18">
      <c r="A36" s="30" t="s">
        <v>61</v>
      </c>
      <c r="E36" s="31" t="s">
        <v>212</v>
      </c>
    </row>
    <row r="37" spans="1:18" ht="25.5">
      <c r="A37" t="s">
        <v>62</v>
      </c>
      <c r="E37" s="29" t="s">
        <v>199</v>
      </c>
    </row>
    <row r="38" spans="1:18">
      <c r="A38" s="18" t="s">
        <v>53</v>
      </c>
      <c r="B38" s="23" t="s">
        <v>91</v>
      </c>
      <c r="C38" s="23" t="s">
        <v>213</v>
      </c>
      <c r="D38" s="18" t="s">
        <v>55</v>
      </c>
      <c r="E38" s="24" t="s">
        <v>214</v>
      </c>
      <c r="F38" s="25" t="s">
        <v>57</v>
      </c>
      <c r="G38" s="26">
        <v>1</v>
      </c>
      <c r="H38" s="27"/>
      <c r="I38" s="27">
        <f>ROUND(ROUND(H38,2)*ROUND(G38,3),2)</f>
        <v>0</v>
      </c>
      <c r="J38" s="25" t="s">
        <v>58</v>
      </c>
      <c r="O38">
        <f>(I38*21)/100</f>
        <v>0</v>
      </c>
      <c r="P38" t="s">
        <v>26</v>
      </c>
    </row>
    <row r="39" spans="1:18" ht="89.25">
      <c r="A39" s="28" t="s">
        <v>59</v>
      </c>
      <c r="E39" s="29" t="s">
        <v>215</v>
      </c>
    </row>
    <row r="40" spans="1:18">
      <c r="A40" s="30" t="s">
        <v>61</v>
      </c>
      <c r="E40" s="31" t="s">
        <v>55</v>
      </c>
    </row>
    <row r="41" spans="1:18">
      <c r="A41" t="s">
        <v>62</v>
      </c>
      <c r="E41" s="29" t="s">
        <v>108</v>
      </c>
    </row>
    <row r="42" spans="1:18">
      <c r="A42" s="18" t="s">
        <v>53</v>
      </c>
      <c r="B42" s="23" t="s">
        <v>94</v>
      </c>
      <c r="C42" s="23" t="s">
        <v>216</v>
      </c>
      <c r="D42" s="18" t="s">
        <v>55</v>
      </c>
      <c r="E42" s="24" t="s">
        <v>217</v>
      </c>
      <c r="F42" s="25" t="s">
        <v>57</v>
      </c>
      <c r="G42" s="26">
        <v>1</v>
      </c>
      <c r="H42" s="27"/>
      <c r="I42" s="27">
        <f>ROUND(ROUND(H42,2)*ROUND(G42,3),2)</f>
        <v>0</v>
      </c>
      <c r="J42" s="25" t="s">
        <v>58</v>
      </c>
      <c r="O42">
        <f>(I42*21)/100</f>
        <v>0</v>
      </c>
      <c r="P42" t="s">
        <v>26</v>
      </c>
    </row>
    <row r="43" spans="1:18" ht="38.25">
      <c r="A43" s="28" t="s">
        <v>59</v>
      </c>
      <c r="E43" s="29" t="s">
        <v>218</v>
      </c>
    </row>
    <row r="44" spans="1:18">
      <c r="A44" s="30" t="s">
        <v>61</v>
      </c>
      <c r="E44" s="31" t="s">
        <v>55</v>
      </c>
    </row>
    <row r="45" spans="1:18">
      <c r="A45" t="s">
        <v>62</v>
      </c>
      <c r="E45" s="29" t="s">
        <v>108</v>
      </c>
    </row>
    <row r="46" spans="1:18" ht="12.75" customHeight="1">
      <c r="A46" s="2" t="s">
        <v>50</v>
      </c>
      <c r="B46" s="2"/>
      <c r="C46" s="32" t="s">
        <v>24</v>
      </c>
      <c r="D46" s="2"/>
      <c r="E46" s="21" t="s">
        <v>219</v>
      </c>
      <c r="F46" s="2"/>
      <c r="G46" s="2"/>
      <c r="H46" s="2"/>
      <c r="I46" s="33">
        <f>0+Q46</f>
        <v>0</v>
      </c>
      <c r="J46" s="2"/>
      <c r="O46">
        <f>0+R46</f>
        <v>0</v>
      </c>
      <c r="Q46">
        <f>0+I47+I51+I55+I59+I63+I67+I71+I75+I79+I83+I87+I91+I95+I99+I103+I107+I111+I115+I119+I123+I127+I131+I135+I139+I143+I147+I151+I155+I159+I163+I167+I171+I175+I179+I183+I187+I191+I195+I199+I203+I207+I211+I215</f>
        <v>0</v>
      </c>
      <c r="R46">
        <f>0+O47+O51+O55+O59+O63+O67+O71+O75+O79+O83+O87+O91+O95+O99+O103+O107+O111+O115+O119+O123+O127+O131+O135+O139+O143+O147+O151+O155+O159+O163+O167+O171+O175+O179+O183+O187+O191+O195+O199+O203+O207+O211+O215</f>
        <v>0</v>
      </c>
    </row>
    <row r="47" spans="1:18">
      <c r="A47" s="18" t="s">
        <v>53</v>
      </c>
      <c r="B47" s="23" t="s">
        <v>48</v>
      </c>
      <c r="C47" s="23" t="s">
        <v>220</v>
      </c>
      <c r="D47" s="18" t="s">
        <v>55</v>
      </c>
      <c r="E47" s="24" t="s">
        <v>221</v>
      </c>
      <c r="F47" s="25" t="s">
        <v>222</v>
      </c>
      <c r="G47" s="26">
        <v>6.9660000000000002</v>
      </c>
      <c r="H47" s="27"/>
      <c r="I47" s="27">
        <f>ROUND(ROUND(H47,2)*ROUND(G47,3),2)</f>
        <v>0</v>
      </c>
      <c r="J47" s="25" t="s">
        <v>58</v>
      </c>
      <c r="O47">
        <f>(I47*21)/100</f>
        <v>0</v>
      </c>
      <c r="P47" t="s">
        <v>26</v>
      </c>
    </row>
    <row r="48" spans="1:18" ht="89.25">
      <c r="A48" s="28" t="s">
        <v>59</v>
      </c>
      <c r="E48" s="29" t="s">
        <v>223</v>
      </c>
    </row>
    <row r="49" spans="1:16">
      <c r="A49" s="30" t="s">
        <v>61</v>
      </c>
      <c r="E49" s="31" t="s">
        <v>224</v>
      </c>
    </row>
    <row r="50" spans="1:16" ht="63.75">
      <c r="A50" t="s">
        <v>62</v>
      </c>
      <c r="E50" s="29" t="s">
        <v>225</v>
      </c>
    </row>
    <row r="51" spans="1:16">
      <c r="A51" s="18" t="s">
        <v>53</v>
      </c>
      <c r="B51" s="23" t="s">
        <v>49</v>
      </c>
      <c r="C51" s="23" t="s">
        <v>226</v>
      </c>
      <c r="D51" s="18" t="s">
        <v>55</v>
      </c>
      <c r="E51" s="24" t="s">
        <v>227</v>
      </c>
      <c r="F51" s="25" t="s">
        <v>228</v>
      </c>
      <c r="G51" s="26">
        <v>417.96</v>
      </c>
      <c r="H51" s="27"/>
      <c r="I51" s="27">
        <f>ROUND(ROUND(H51,2)*ROUND(G51,3),2)</f>
        <v>0</v>
      </c>
      <c r="J51" s="25" t="s">
        <v>58</v>
      </c>
      <c r="O51">
        <f>(I51*21)/100</f>
        <v>0</v>
      </c>
      <c r="P51" t="s">
        <v>26</v>
      </c>
    </row>
    <row r="52" spans="1:16">
      <c r="A52" s="28" t="s">
        <v>59</v>
      </c>
      <c r="E52" s="29" t="s">
        <v>229</v>
      </c>
    </row>
    <row r="53" spans="1:16">
      <c r="A53" s="30" t="s">
        <v>61</v>
      </c>
      <c r="E53" s="31" t="s">
        <v>230</v>
      </c>
    </row>
    <row r="54" spans="1:16" ht="25.5">
      <c r="A54" t="s">
        <v>62</v>
      </c>
      <c r="E54" s="29" t="s">
        <v>231</v>
      </c>
    </row>
    <row r="55" spans="1:16" ht="25.5">
      <c r="A55" s="18" t="s">
        <v>53</v>
      </c>
      <c r="B55" s="23" t="s">
        <v>101</v>
      </c>
      <c r="C55" s="23" t="s">
        <v>232</v>
      </c>
      <c r="D55" s="18" t="s">
        <v>87</v>
      </c>
      <c r="E55" s="24" t="s">
        <v>233</v>
      </c>
      <c r="F55" s="25" t="s">
        <v>222</v>
      </c>
      <c r="G55" s="26">
        <v>51.984000000000002</v>
      </c>
      <c r="H55" s="27"/>
      <c r="I55" s="27">
        <f>ROUND(ROUND(H55,2)*ROUND(G55,3),2)</f>
        <v>0</v>
      </c>
      <c r="J55" s="25" t="s">
        <v>58</v>
      </c>
      <c r="O55">
        <f>(I55*21)/100</f>
        <v>0</v>
      </c>
      <c r="P55" t="s">
        <v>26</v>
      </c>
    </row>
    <row r="56" spans="1:16">
      <c r="A56" s="28" t="s">
        <v>59</v>
      </c>
      <c r="E56" s="29" t="s">
        <v>234</v>
      </c>
    </row>
    <row r="57" spans="1:16">
      <c r="A57" s="30" t="s">
        <v>61</v>
      </c>
      <c r="E57" s="31" t="s">
        <v>235</v>
      </c>
    </row>
    <row r="58" spans="1:16" ht="63.75">
      <c r="A58" t="s">
        <v>62</v>
      </c>
      <c r="E58" s="29" t="s">
        <v>225</v>
      </c>
    </row>
    <row r="59" spans="1:16" ht="25.5">
      <c r="A59" s="18" t="s">
        <v>53</v>
      </c>
      <c r="B59" s="23" t="s">
        <v>104</v>
      </c>
      <c r="C59" s="23" t="s">
        <v>232</v>
      </c>
      <c r="D59" s="18" t="s">
        <v>92</v>
      </c>
      <c r="E59" s="24" t="s">
        <v>233</v>
      </c>
      <c r="F59" s="25" t="s">
        <v>222</v>
      </c>
      <c r="G59" s="26">
        <v>23.709</v>
      </c>
      <c r="H59" s="27"/>
      <c r="I59" s="27">
        <f>ROUND(ROUND(H59,2)*ROUND(G59,3),2)</f>
        <v>0</v>
      </c>
      <c r="J59" s="25" t="s">
        <v>58</v>
      </c>
      <c r="O59">
        <f>(I59*21)/100</f>
        <v>0</v>
      </c>
      <c r="P59" t="s">
        <v>26</v>
      </c>
    </row>
    <row r="60" spans="1:16" ht="25.5">
      <c r="A60" s="28" t="s">
        <v>59</v>
      </c>
      <c r="E60" s="29" t="s">
        <v>236</v>
      </c>
    </row>
    <row r="61" spans="1:16">
      <c r="A61" s="30" t="s">
        <v>61</v>
      </c>
      <c r="E61" s="31" t="s">
        <v>237</v>
      </c>
    </row>
    <row r="62" spans="1:16" ht="63.75">
      <c r="A62" t="s">
        <v>62</v>
      </c>
      <c r="E62" s="29" t="s">
        <v>225</v>
      </c>
    </row>
    <row r="63" spans="1:16" ht="25.5">
      <c r="A63" s="18" t="s">
        <v>53</v>
      </c>
      <c r="B63" s="23" t="s">
        <v>109</v>
      </c>
      <c r="C63" s="23" t="s">
        <v>238</v>
      </c>
      <c r="D63" s="18" t="s">
        <v>55</v>
      </c>
      <c r="E63" s="24" t="s">
        <v>239</v>
      </c>
      <c r="F63" s="25" t="s">
        <v>228</v>
      </c>
      <c r="G63" s="26">
        <v>4314.5010000000002</v>
      </c>
      <c r="H63" s="27"/>
      <c r="I63" s="27">
        <f>ROUND(ROUND(H63,2)*ROUND(G63,3),2)</f>
        <v>0</v>
      </c>
      <c r="J63" s="25" t="s">
        <v>58</v>
      </c>
      <c r="O63">
        <f>(I63*21)/100</f>
        <v>0</v>
      </c>
      <c r="P63" t="s">
        <v>26</v>
      </c>
    </row>
    <row r="64" spans="1:16">
      <c r="A64" s="28" t="s">
        <v>59</v>
      </c>
      <c r="E64" s="29" t="s">
        <v>240</v>
      </c>
    </row>
    <row r="65" spans="1:16">
      <c r="A65" s="30" t="s">
        <v>61</v>
      </c>
      <c r="E65" s="31" t="s">
        <v>241</v>
      </c>
    </row>
    <row r="66" spans="1:16" ht="25.5">
      <c r="A66" t="s">
        <v>62</v>
      </c>
      <c r="E66" s="29" t="s">
        <v>231</v>
      </c>
    </row>
    <row r="67" spans="1:16">
      <c r="A67" s="18" t="s">
        <v>53</v>
      </c>
      <c r="B67" s="23" t="s">
        <v>114</v>
      </c>
      <c r="C67" s="23" t="s">
        <v>242</v>
      </c>
      <c r="D67" s="18" t="s">
        <v>55</v>
      </c>
      <c r="E67" s="24" t="s">
        <v>243</v>
      </c>
      <c r="F67" s="25" t="s">
        <v>222</v>
      </c>
      <c r="G67" s="26">
        <v>8.26</v>
      </c>
      <c r="H67" s="27"/>
      <c r="I67" s="27">
        <f>ROUND(ROUND(H67,2)*ROUND(G67,3),2)</f>
        <v>0</v>
      </c>
      <c r="J67" s="25" t="s">
        <v>58</v>
      </c>
      <c r="O67">
        <f>(I67*21)/100</f>
        <v>0</v>
      </c>
      <c r="P67" t="s">
        <v>26</v>
      </c>
    </row>
    <row r="68" spans="1:16" ht="25.5">
      <c r="A68" s="28" t="s">
        <v>59</v>
      </c>
      <c r="E68" s="29" t="s">
        <v>244</v>
      </c>
    </row>
    <row r="69" spans="1:16">
      <c r="A69" s="30" t="s">
        <v>61</v>
      </c>
      <c r="E69" s="31" t="s">
        <v>245</v>
      </c>
    </row>
    <row r="70" spans="1:16" ht="63.75">
      <c r="A70" t="s">
        <v>62</v>
      </c>
      <c r="E70" s="29" t="s">
        <v>225</v>
      </c>
    </row>
    <row r="71" spans="1:16">
      <c r="A71" s="18" t="s">
        <v>53</v>
      </c>
      <c r="B71" s="23" t="s">
        <v>116</v>
      </c>
      <c r="C71" s="23" t="s">
        <v>246</v>
      </c>
      <c r="D71" s="18" t="s">
        <v>55</v>
      </c>
      <c r="E71" s="24" t="s">
        <v>247</v>
      </c>
      <c r="F71" s="25" t="s">
        <v>228</v>
      </c>
      <c r="G71" s="26">
        <v>569.94000000000005</v>
      </c>
      <c r="H71" s="27"/>
      <c r="I71" s="27">
        <f>ROUND(ROUND(H71,2)*ROUND(G71,3),2)</f>
        <v>0</v>
      </c>
      <c r="J71" s="25" t="s">
        <v>58</v>
      </c>
      <c r="O71">
        <f>(I71*21)/100</f>
        <v>0</v>
      </c>
      <c r="P71" t="s">
        <v>26</v>
      </c>
    </row>
    <row r="72" spans="1:16">
      <c r="A72" s="28" t="s">
        <v>59</v>
      </c>
      <c r="E72" s="29" t="s">
        <v>248</v>
      </c>
    </row>
    <row r="73" spans="1:16">
      <c r="A73" s="30" t="s">
        <v>61</v>
      </c>
      <c r="E73" s="31" t="s">
        <v>249</v>
      </c>
    </row>
    <row r="74" spans="1:16" ht="25.5">
      <c r="A74" t="s">
        <v>62</v>
      </c>
      <c r="E74" s="29" t="s">
        <v>231</v>
      </c>
    </row>
    <row r="75" spans="1:16" ht="25.5">
      <c r="A75" s="18" t="s">
        <v>53</v>
      </c>
      <c r="B75" s="23" t="s">
        <v>120</v>
      </c>
      <c r="C75" s="23" t="s">
        <v>250</v>
      </c>
      <c r="D75" s="18" t="s">
        <v>55</v>
      </c>
      <c r="E75" s="24" t="s">
        <v>251</v>
      </c>
      <c r="F75" s="25" t="s">
        <v>252</v>
      </c>
      <c r="G75" s="26">
        <v>104.9</v>
      </c>
      <c r="H75" s="27"/>
      <c r="I75" s="27">
        <f>ROUND(ROUND(H75,2)*ROUND(G75,3),2)</f>
        <v>0</v>
      </c>
      <c r="J75" s="25" t="s">
        <v>58</v>
      </c>
      <c r="O75">
        <f>(I75*21)/100</f>
        <v>0</v>
      </c>
      <c r="P75" t="s">
        <v>26</v>
      </c>
    </row>
    <row r="76" spans="1:16" ht="38.25">
      <c r="A76" s="28" t="s">
        <v>59</v>
      </c>
      <c r="E76" s="29" t="s">
        <v>253</v>
      </c>
    </row>
    <row r="77" spans="1:16">
      <c r="A77" s="30" t="s">
        <v>61</v>
      </c>
      <c r="E77" s="31" t="s">
        <v>254</v>
      </c>
    </row>
    <row r="78" spans="1:16" ht="63.75">
      <c r="A78" t="s">
        <v>62</v>
      </c>
      <c r="E78" s="29" t="s">
        <v>225</v>
      </c>
    </row>
    <row r="79" spans="1:16" ht="25.5">
      <c r="A79" s="18" t="s">
        <v>53</v>
      </c>
      <c r="B79" s="23" t="s">
        <v>124</v>
      </c>
      <c r="C79" s="23" t="s">
        <v>255</v>
      </c>
      <c r="D79" s="18" t="s">
        <v>55</v>
      </c>
      <c r="E79" s="24" t="s">
        <v>256</v>
      </c>
      <c r="F79" s="25" t="s">
        <v>228</v>
      </c>
      <c r="G79" s="26">
        <v>271.42899999999997</v>
      </c>
      <c r="H79" s="27"/>
      <c r="I79" s="27">
        <f>ROUND(ROUND(H79,2)*ROUND(G79,3),2)</f>
        <v>0</v>
      </c>
      <c r="J79" s="25" t="s">
        <v>58</v>
      </c>
      <c r="O79">
        <f>(I79*21)/100</f>
        <v>0</v>
      </c>
      <c r="P79" t="s">
        <v>26</v>
      </c>
    </row>
    <row r="80" spans="1:16">
      <c r="A80" s="28" t="s">
        <v>59</v>
      </c>
      <c r="E80" s="29" t="s">
        <v>257</v>
      </c>
    </row>
    <row r="81" spans="1:16">
      <c r="A81" s="30" t="s">
        <v>61</v>
      </c>
      <c r="E81" s="31" t="s">
        <v>258</v>
      </c>
    </row>
    <row r="82" spans="1:16" ht="25.5">
      <c r="A82" t="s">
        <v>62</v>
      </c>
      <c r="E82" s="29" t="s">
        <v>231</v>
      </c>
    </row>
    <row r="83" spans="1:16">
      <c r="A83" s="18" t="s">
        <v>53</v>
      </c>
      <c r="B83" s="23" t="s">
        <v>128</v>
      </c>
      <c r="C83" s="23" t="s">
        <v>259</v>
      </c>
      <c r="D83" s="18" t="s">
        <v>55</v>
      </c>
      <c r="E83" s="24" t="s">
        <v>260</v>
      </c>
      <c r="F83" s="25" t="s">
        <v>252</v>
      </c>
      <c r="G83" s="26">
        <v>26.1</v>
      </c>
      <c r="H83" s="27"/>
      <c r="I83" s="27">
        <f>ROUND(ROUND(H83,2)*ROUND(G83,3),2)</f>
        <v>0</v>
      </c>
      <c r="J83" s="25" t="s">
        <v>58</v>
      </c>
      <c r="O83">
        <f>(I83*21)/100</f>
        <v>0</v>
      </c>
      <c r="P83" t="s">
        <v>26</v>
      </c>
    </row>
    <row r="84" spans="1:16" ht="25.5">
      <c r="A84" s="28" t="s">
        <v>59</v>
      </c>
      <c r="E84" s="29" t="s">
        <v>261</v>
      </c>
    </row>
    <row r="85" spans="1:16">
      <c r="A85" s="30" t="s">
        <v>61</v>
      </c>
      <c r="E85" s="31" t="s">
        <v>262</v>
      </c>
    </row>
    <row r="86" spans="1:16" ht="63.75">
      <c r="A86" t="s">
        <v>62</v>
      </c>
      <c r="E86" s="29" t="s">
        <v>263</v>
      </c>
    </row>
    <row r="87" spans="1:16">
      <c r="A87" s="18" t="s">
        <v>53</v>
      </c>
      <c r="B87" s="23" t="s">
        <v>133</v>
      </c>
      <c r="C87" s="23" t="s">
        <v>264</v>
      </c>
      <c r="D87" s="18" t="s">
        <v>55</v>
      </c>
      <c r="E87" s="24" t="s">
        <v>265</v>
      </c>
      <c r="F87" s="25" t="s">
        <v>222</v>
      </c>
      <c r="G87" s="26">
        <v>39.9</v>
      </c>
      <c r="H87" s="27"/>
      <c r="I87" s="27">
        <f>ROUND(ROUND(H87,2)*ROUND(G87,3),2)</f>
        <v>0</v>
      </c>
      <c r="J87" s="25" t="s">
        <v>58</v>
      </c>
      <c r="O87">
        <f>(I87*21)/100</f>
        <v>0</v>
      </c>
      <c r="P87" t="s">
        <v>26</v>
      </c>
    </row>
    <row r="88" spans="1:16" ht="25.5">
      <c r="A88" s="28" t="s">
        <v>59</v>
      </c>
      <c r="E88" s="29" t="s">
        <v>266</v>
      </c>
    </row>
    <row r="89" spans="1:16">
      <c r="A89" s="30" t="s">
        <v>61</v>
      </c>
      <c r="E89" s="31" t="s">
        <v>267</v>
      </c>
    </row>
    <row r="90" spans="1:16" ht="63.75">
      <c r="A90" t="s">
        <v>62</v>
      </c>
      <c r="E90" s="29" t="s">
        <v>263</v>
      </c>
    </row>
    <row r="91" spans="1:16">
      <c r="A91" s="18" t="s">
        <v>53</v>
      </c>
      <c r="B91" s="23" t="s">
        <v>138</v>
      </c>
      <c r="C91" s="23" t="s">
        <v>268</v>
      </c>
      <c r="D91" s="18" t="s">
        <v>55</v>
      </c>
      <c r="E91" s="24" t="s">
        <v>269</v>
      </c>
      <c r="F91" s="25" t="s">
        <v>270</v>
      </c>
      <c r="G91" s="26">
        <v>100</v>
      </c>
      <c r="H91" s="27"/>
      <c r="I91" s="27">
        <f>ROUND(ROUND(H91,2)*ROUND(G91,3),2)</f>
        <v>0</v>
      </c>
      <c r="J91" s="25" t="s">
        <v>58</v>
      </c>
      <c r="O91">
        <f>(I91*21)/100</f>
        <v>0</v>
      </c>
      <c r="P91" t="s">
        <v>26</v>
      </c>
    </row>
    <row r="92" spans="1:16" ht="25.5">
      <c r="A92" s="28" t="s">
        <v>59</v>
      </c>
      <c r="E92" s="29" t="s">
        <v>271</v>
      </c>
    </row>
    <row r="93" spans="1:16">
      <c r="A93" s="30" t="s">
        <v>61</v>
      </c>
      <c r="E93" s="31" t="s">
        <v>272</v>
      </c>
    </row>
    <row r="94" spans="1:16" ht="38.25">
      <c r="A94" t="s">
        <v>62</v>
      </c>
      <c r="E94" s="29" t="s">
        <v>273</v>
      </c>
    </row>
    <row r="95" spans="1:16">
      <c r="A95" s="18" t="s">
        <v>53</v>
      </c>
      <c r="B95" s="23" t="s">
        <v>142</v>
      </c>
      <c r="C95" s="23" t="s">
        <v>274</v>
      </c>
      <c r="D95" s="18" t="s">
        <v>55</v>
      </c>
      <c r="E95" s="24" t="s">
        <v>275</v>
      </c>
      <c r="F95" s="25" t="s">
        <v>270</v>
      </c>
      <c r="G95" s="26">
        <v>8.4499999999999993</v>
      </c>
      <c r="H95" s="27"/>
      <c r="I95" s="27">
        <f>ROUND(ROUND(H95,2)*ROUND(G95,3),2)</f>
        <v>0</v>
      </c>
      <c r="J95" s="25" t="s">
        <v>58</v>
      </c>
      <c r="O95">
        <f>(I95*21)/100</f>
        <v>0</v>
      </c>
      <c r="P95" t="s">
        <v>26</v>
      </c>
    </row>
    <row r="96" spans="1:16" ht="25.5">
      <c r="A96" s="28" t="s">
        <v>59</v>
      </c>
      <c r="E96" s="29" t="s">
        <v>276</v>
      </c>
    </row>
    <row r="97" spans="1:16">
      <c r="A97" s="30" t="s">
        <v>61</v>
      </c>
      <c r="E97" s="31" t="s">
        <v>277</v>
      </c>
    </row>
    <row r="98" spans="1:16" ht="38.25">
      <c r="A98" t="s">
        <v>62</v>
      </c>
      <c r="E98" s="29" t="s">
        <v>273</v>
      </c>
    </row>
    <row r="99" spans="1:16">
      <c r="A99" s="18" t="s">
        <v>53</v>
      </c>
      <c r="B99" s="23" t="s">
        <v>146</v>
      </c>
      <c r="C99" s="23" t="s">
        <v>278</v>
      </c>
      <c r="D99" s="18" t="s">
        <v>55</v>
      </c>
      <c r="E99" s="24" t="s">
        <v>279</v>
      </c>
      <c r="F99" s="25" t="s">
        <v>252</v>
      </c>
      <c r="G99" s="26">
        <v>20</v>
      </c>
      <c r="H99" s="27"/>
      <c r="I99" s="27">
        <f>ROUND(ROUND(H99,2)*ROUND(G99,3),2)</f>
        <v>0</v>
      </c>
      <c r="J99" s="25" t="s">
        <v>58</v>
      </c>
      <c r="O99">
        <f>(I99*21)/100</f>
        <v>0</v>
      </c>
      <c r="P99" t="s">
        <v>26</v>
      </c>
    </row>
    <row r="100" spans="1:16" ht="25.5">
      <c r="A100" s="28" t="s">
        <v>59</v>
      </c>
      <c r="E100" s="29" t="s">
        <v>280</v>
      </c>
    </row>
    <row r="101" spans="1:16">
      <c r="A101" s="30" t="s">
        <v>61</v>
      </c>
      <c r="E101" s="31" t="s">
        <v>55</v>
      </c>
    </row>
    <row r="102" spans="1:16" ht="38.25">
      <c r="A102" t="s">
        <v>62</v>
      </c>
      <c r="E102" s="29" t="s">
        <v>281</v>
      </c>
    </row>
    <row r="103" spans="1:16">
      <c r="A103" s="18" t="s">
        <v>53</v>
      </c>
      <c r="B103" s="23" t="s">
        <v>151</v>
      </c>
      <c r="C103" s="23" t="s">
        <v>282</v>
      </c>
      <c r="D103" s="18" t="s">
        <v>55</v>
      </c>
      <c r="E103" s="24" t="s">
        <v>283</v>
      </c>
      <c r="F103" s="25" t="s">
        <v>222</v>
      </c>
      <c r="G103" s="26">
        <v>40.35</v>
      </c>
      <c r="H103" s="27"/>
      <c r="I103" s="27">
        <f>ROUND(ROUND(H103,2)*ROUND(G103,3),2)</f>
        <v>0</v>
      </c>
      <c r="J103" s="25" t="s">
        <v>58</v>
      </c>
      <c r="O103">
        <f>(I103*21)/100</f>
        <v>0</v>
      </c>
      <c r="P103" t="s">
        <v>26</v>
      </c>
    </row>
    <row r="104" spans="1:16" ht="25.5">
      <c r="A104" s="28" t="s">
        <v>59</v>
      </c>
      <c r="E104" s="29" t="s">
        <v>284</v>
      </c>
    </row>
    <row r="105" spans="1:16">
      <c r="A105" s="30" t="s">
        <v>61</v>
      </c>
      <c r="E105" s="31" t="s">
        <v>285</v>
      </c>
    </row>
    <row r="106" spans="1:16" ht="38.25">
      <c r="A106" t="s">
        <v>62</v>
      </c>
      <c r="E106" s="29" t="s">
        <v>286</v>
      </c>
    </row>
    <row r="107" spans="1:16">
      <c r="A107" s="18" t="s">
        <v>53</v>
      </c>
      <c r="B107" s="23" t="s">
        <v>156</v>
      </c>
      <c r="C107" s="23" t="s">
        <v>287</v>
      </c>
      <c r="D107" s="18" t="s">
        <v>55</v>
      </c>
      <c r="E107" s="24" t="s">
        <v>288</v>
      </c>
      <c r="F107" s="25" t="s">
        <v>222</v>
      </c>
      <c r="G107" s="26">
        <v>3.45</v>
      </c>
      <c r="H107" s="27"/>
      <c r="I107" s="27">
        <f>ROUND(ROUND(H107,2)*ROUND(G107,3),2)</f>
        <v>0</v>
      </c>
      <c r="J107" s="25" t="s">
        <v>58</v>
      </c>
      <c r="O107">
        <f>(I107*21)/100</f>
        <v>0</v>
      </c>
      <c r="P107" t="s">
        <v>26</v>
      </c>
    </row>
    <row r="108" spans="1:16" ht="51">
      <c r="A108" s="28" t="s">
        <v>59</v>
      </c>
      <c r="E108" s="29" t="s">
        <v>289</v>
      </c>
    </row>
    <row r="109" spans="1:16">
      <c r="A109" s="30" t="s">
        <v>61</v>
      </c>
      <c r="E109" s="31" t="s">
        <v>290</v>
      </c>
    </row>
    <row r="110" spans="1:16" ht="38.25">
      <c r="A110" t="s">
        <v>62</v>
      </c>
      <c r="E110" s="29" t="s">
        <v>286</v>
      </c>
    </row>
    <row r="111" spans="1:16">
      <c r="A111" s="18" t="s">
        <v>53</v>
      </c>
      <c r="B111" s="23" t="s">
        <v>158</v>
      </c>
      <c r="C111" s="23" t="s">
        <v>291</v>
      </c>
      <c r="D111" s="18" t="s">
        <v>55</v>
      </c>
      <c r="E111" s="24" t="s">
        <v>292</v>
      </c>
      <c r="F111" s="25" t="s">
        <v>222</v>
      </c>
      <c r="G111" s="26">
        <v>34.5</v>
      </c>
      <c r="H111" s="27"/>
      <c r="I111" s="27">
        <f>ROUND(ROUND(H111,2)*ROUND(G111,3),2)</f>
        <v>0</v>
      </c>
      <c r="J111" s="25" t="s">
        <v>58</v>
      </c>
      <c r="O111">
        <f>(I111*21)/100</f>
        <v>0</v>
      </c>
      <c r="P111" t="s">
        <v>26</v>
      </c>
    </row>
    <row r="112" spans="1:16">
      <c r="A112" s="28" t="s">
        <v>59</v>
      </c>
      <c r="E112" s="29" t="s">
        <v>293</v>
      </c>
    </row>
    <row r="113" spans="1:16">
      <c r="A113" s="30" t="s">
        <v>61</v>
      </c>
      <c r="E113" s="31" t="s">
        <v>294</v>
      </c>
    </row>
    <row r="114" spans="1:16" ht="25.5">
      <c r="A114" t="s">
        <v>62</v>
      </c>
      <c r="E114" s="29" t="s">
        <v>295</v>
      </c>
    </row>
    <row r="115" spans="1:16">
      <c r="A115" s="18" t="s">
        <v>53</v>
      </c>
      <c r="B115" s="23" t="s">
        <v>163</v>
      </c>
      <c r="C115" s="23" t="s">
        <v>296</v>
      </c>
      <c r="D115" s="18" t="s">
        <v>55</v>
      </c>
      <c r="E115" s="24" t="s">
        <v>297</v>
      </c>
      <c r="F115" s="25" t="s">
        <v>222</v>
      </c>
      <c r="G115" s="26">
        <v>35.295000000000002</v>
      </c>
      <c r="H115" s="27"/>
      <c r="I115" s="27">
        <f>ROUND(ROUND(H115,2)*ROUND(G115,3),2)</f>
        <v>0</v>
      </c>
      <c r="J115" s="25" t="s">
        <v>58</v>
      </c>
      <c r="O115">
        <f>(I115*21)/100</f>
        <v>0</v>
      </c>
      <c r="P115" t="s">
        <v>26</v>
      </c>
    </row>
    <row r="116" spans="1:16">
      <c r="A116" s="28" t="s">
        <v>59</v>
      </c>
      <c r="E116" s="29" t="s">
        <v>298</v>
      </c>
    </row>
    <row r="117" spans="1:16">
      <c r="A117" s="30" t="s">
        <v>61</v>
      </c>
      <c r="E117" s="31" t="s">
        <v>299</v>
      </c>
    </row>
    <row r="118" spans="1:16" ht="369.75">
      <c r="A118" t="s">
        <v>62</v>
      </c>
      <c r="E118" s="29" t="s">
        <v>300</v>
      </c>
    </row>
    <row r="119" spans="1:16">
      <c r="A119" s="18" t="s">
        <v>53</v>
      </c>
      <c r="B119" s="23" t="s">
        <v>165</v>
      </c>
      <c r="C119" s="23" t="s">
        <v>301</v>
      </c>
      <c r="D119" s="18" t="s">
        <v>55</v>
      </c>
      <c r="E119" s="24" t="s">
        <v>302</v>
      </c>
      <c r="F119" s="25" t="s">
        <v>303</v>
      </c>
      <c r="G119" s="26">
        <v>1058.8499999999999</v>
      </c>
      <c r="H119" s="27"/>
      <c r="I119" s="27">
        <f>ROUND(ROUND(H119,2)*ROUND(G119,3),2)</f>
        <v>0</v>
      </c>
      <c r="J119" s="25" t="s">
        <v>58</v>
      </c>
      <c r="O119">
        <f>(I119*21)/100</f>
        <v>0</v>
      </c>
      <c r="P119" t="s">
        <v>26</v>
      </c>
    </row>
    <row r="120" spans="1:16">
      <c r="A120" s="28" t="s">
        <v>59</v>
      </c>
      <c r="E120" s="29" t="s">
        <v>304</v>
      </c>
    </row>
    <row r="121" spans="1:16">
      <c r="A121" s="30" t="s">
        <v>61</v>
      </c>
      <c r="E121" s="31" t="s">
        <v>305</v>
      </c>
    </row>
    <row r="122" spans="1:16" ht="25.5">
      <c r="A122" t="s">
        <v>62</v>
      </c>
      <c r="E122" s="29" t="s">
        <v>306</v>
      </c>
    </row>
    <row r="123" spans="1:16">
      <c r="A123" s="18" t="s">
        <v>53</v>
      </c>
      <c r="B123" s="23" t="s">
        <v>170</v>
      </c>
      <c r="C123" s="23" t="s">
        <v>307</v>
      </c>
      <c r="D123" s="18" t="s">
        <v>55</v>
      </c>
      <c r="E123" s="24" t="s">
        <v>308</v>
      </c>
      <c r="F123" s="25" t="s">
        <v>222</v>
      </c>
      <c r="G123" s="26">
        <v>10.48</v>
      </c>
      <c r="H123" s="27"/>
      <c r="I123" s="27">
        <f>ROUND(ROUND(H123,2)*ROUND(G123,3),2)</f>
        <v>0</v>
      </c>
      <c r="J123" s="25" t="s">
        <v>58</v>
      </c>
      <c r="O123">
        <f>(I123*21)/100</f>
        <v>0</v>
      </c>
      <c r="P123" t="s">
        <v>26</v>
      </c>
    </row>
    <row r="124" spans="1:16" ht="25.5">
      <c r="A124" s="28" t="s">
        <v>59</v>
      </c>
      <c r="E124" s="29" t="s">
        <v>309</v>
      </c>
    </row>
    <row r="125" spans="1:16">
      <c r="A125" s="30" t="s">
        <v>61</v>
      </c>
      <c r="E125" s="31" t="s">
        <v>310</v>
      </c>
    </row>
    <row r="126" spans="1:16" ht="369.75">
      <c r="A126" t="s">
        <v>62</v>
      </c>
      <c r="E126" s="29" t="s">
        <v>311</v>
      </c>
    </row>
    <row r="127" spans="1:16">
      <c r="A127" s="18" t="s">
        <v>53</v>
      </c>
      <c r="B127" s="23" t="s">
        <v>175</v>
      </c>
      <c r="C127" s="23" t="s">
        <v>312</v>
      </c>
      <c r="D127" s="18" t="s">
        <v>55</v>
      </c>
      <c r="E127" s="24" t="s">
        <v>313</v>
      </c>
      <c r="F127" s="25" t="s">
        <v>222</v>
      </c>
      <c r="G127" s="26">
        <v>104.8</v>
      </c>
      <c r="H127" s="27"/>
      <c r="I127" s="27">
        <f>ROUND(ROUND(H127,2)*ROUND(G127,3),2)</f>
        <v>0</v>
      </c>
      <c r="J127" s="25" t="s">
        <v>58</v>
      </c>
      <c r="O127">
        <f>(I127*21)/100</f>
        <v>0</v>
      </c>
      <c r="P127" t="s">
        <v>26</v>
      </c>
    </row>
    <row r="128" spans="1:16">
      <c r="A128" s="28" t="s">
        <v>59</v>
      </c>
      <c r="E128" s="29" t="s">
        <v>314</v>
      </c>
    </row>
    <row r="129" spans="1:16">
      <c r="A129" s="30" t="s">
        <v>61</v>
      </c>
      <c r="E129" s="31" t="s">
        <v>315</v>
      </c>
    </row>
    <row r="130" spans="1:16" ht="25.5">
      <c r="A130" t="s">
        <v>62</v>
      </c>
      <c r="E130" s="29" t="s">
        <v>316</v>
      </c>
    </row>
    <row r="131" spans="1:16">
      <c r="A131" s="18" t="s">
        <v>53</v>
      </c>
      <c r="B131" s="23" t="s">
        <v>180</v>
      </c>
      <c r="C131" s="23" t="s">
        <v>317</v>
      </c>
      <c r="D131" s="18" t="s">
        <v>55</v>
      </c>
      <c r="E131" s="24" t="s">
        <v>318</v>
      </c>
      <c r="F131" s="25" t="s">
        <v>222</v>
      </c>
      <c r="G131" s="26">
        <v>6</v>
      </c>
      <c r="H131" s="27"/>
      <c r="I131" s="27">
        <f>ROUND(ROUND(H131,2)*ROUND(G131,3),2)</f>
        <v>0</v>
      </c>
      <c r="J131" s="25" t="s">
        <v>58</v>
      </c>
      <c r="O131">
        <f>(I131*21)/100</f>
        <v>0</v>
      </c>
      <c r="P131" t="s">
        <v>26</v>
      </c>
    </row>
    <row r="132" spans="1:16">
      <c r="A132" s="28" t="s">
        <v>59</v>
      </c>
      <c r="E132" s="29" t="s">
        <v>319</v>
      </c>
    </row>
    <row r="133" spans="1:16">
      <c r="A133" s="30" t="s">
        <v>61</v>
      </c>
      <c r="E133" s="31" t="s">
        <v>320</v>
      </c>
    </row>
    <row r="134" spans="1:16" ht="63.75">
      <c r="A134" t="s">
        <v>62</v>
      </c>
      <c r="E134" s="29" t="s">
        <v>321</v>
      </c>
    </row>
    <row r="135" spans="1:16">
      <c r="A135" s="18" t="s">
        <v>53</v>
      </c>
      <c r="B135" s="23" t="s">
        <v>185</v>
      </c>
      <c r="C135" s="23" t="s">
        <v>322</v>
      </c>
      <c r="D135" s="18" t="s">
        <v>55</v>
      </c>
      <c r="E135" s="24" t="s">
        <v>323</v>
      </c>
      <c r="F135" s="25" t="s">
        <v>222</v>
      </c>
      <c r="G135" s="26">
        <v>65.72</v>
      </c>
      <c r="H135" s="27"/>
      <c r="I135" s="27">
        <f>ROUND(ROUND(H135,2)*ROUND(G135,3),2)</f>
        <v>0</v>
      </c>
      <c r="J135" s="25" t="s">
        <v>58</v>
      </c>
      <c r="O135">
        <f>(I135*21)/100</f>
        <v>0</v>
      </c>
      <c r="P135" t="s">
        <v>26</v>
      </c>
    </row>
    <row r="136" spans="1:16" ht="38.25">
      <c r="A136" s="28" t="s">
        <v>59</v>
      </c>
      <c r="E136" s="29" t="s">
        <v>324</v>
      </c>
    </row>
    <row r="137" spans="1:16">
      <c r="A137" s="30" t="s">
        <v>61</v>
      </c>
      <c r="E137" s="31" t="s">
        <v>55</v>
      </c>
    </row>
    <row r="138" spans="1:16" ht="318.75">
      <c r="A138" t="s">
        <v>62</v>
      </c>
      <c r="E138" s="29" t="s">
        <v>325</v>
      </c>
    </row>
    <row r="139" spans="1:16">
      <c r="A139" s="18" t="s">
        <v>53</v>
      </c>
      <c r="B139" s="23" t="s">
        <v>189</v>
      </c>
      <c r="C139" s="23" t="s">
        <v>326</v>
      </c>
      <c r="D139" s="18" t="s">
        <v>55</v>
      </c>
      <c r="E139" s="24" t="s">
        <v>327</v>
      </c>
      <c r="F139" s="25" t="s">
        <v>222</v>
      </c>
      <c r="G139" s="26">
        <v>124.23</v>
      </c>
      <c r="H139" s="27"/>
      <c r="I139" s="27">
        <f>ROUND(ROUND(H139,2)*ROUND(G139,3),2)</f>
        <v>0</v>
      </c>
      <c r="J139" s="25" t="s">
        <v>58</v>
      </c>
      <c r="O139">
        <f>(I139*21)/100</f>
        <v>0</v>
      </c>
      <c r="P139" t="s">
        <v>26</v>
      </c>
    </row>
    <row r="140" spans="1:16" ht="38.25">
      <c r="A140" s="28" t="s">
        <v>59</v>
      </c>
      <c r="E140" s="29" t="s">
        <v>328</v>
      </c>
    </row>
    <row r="141" spans="1:16">
      <c r="A141" s="30" t="s">
        <v>61</v>
      </c>
      <c r="E141" s="31" t="s">
        <v>329</v>
      </c>
    </row>
    <row r="142" spans="1:16" ht="318.75">
      <c r="A142" t="s">
        <v>62</v>
      </c>
      <c r="E142" s="29" t="s">
        <v>325</v>
      </c>
    </row>
    <row r="143" spans="1:16">
      <c r="A143" s="18" t="s">
        <v>53</v>
      </c>
      <c r="B143" s="23" t="s">
        <v>330</v>
      </c>
      <c r="C143" s="23" t="s">
        <v>331</v>
      </c>
      <c r="D143" s="18" t="s">
        <v>55</v>
      </c>
      <c r="E143" s="24" t="s">
        <v>313</v>
      </c>
      <c r="F143" s="25" t="s">
        <v>222</v>
      </c>
      <c r="G143" s="26">
        <v>1242.3</v>
      </c>
      <c r="H143" s="27"/>
      <c r="I143" s="27">
        <f>ROUND(ROUND(H143,2)*ROUND(G143,3),2)</f>
        <v>0</v>
      </c>
      <c r="J143" s="25" t="s">
        <v>58</v>
      </c>
      <c r="O143">
        <f>(I143*21)/100</f>
        <v>0</v>
      </c>
      <c r="P143" t="s">
        <v>26</v>
      </c>
    </row>
    <row r="144" spans="1:16">
      <c r="A144" s="28" t="s">
        <v>59</v>
      </c>
      <c r="E144" s="29" t="s">
        <v>332</v>
      </c>
    </row>
    <row r="145" spans="1:16">
      <c r="A145" s="30" t="s">
        <v>61</v>
      </c>
      <c r="E145" s="31" t="s">
        <v>333</v>
      </c>
    </row>
    <row r="146" spans="1:16" ht="25.5">
      <c r="A146" t="s">
        <v>62</v>
      </c>
      <c r="E146" s="29" t="s">
        <v>316</v>
      </c>
    </row>
    <row r="147" spans="1:16">
      <c r="A147" s="18" t="s">
        <v>53</v>
      </c>
      <c r="B147" s="23" t="s">
        <v>334</v>
      </c>
      <c r="C147" s="23" t="s">
        <v>335</v>
      </c>
      <c r="D147" s="18" t="s">
        <v>55</v>
      </c>
      <c r="E147" s="24" t="s">
        <v>336</v>
      </c>
      <c r="F147" s="25" t="s">
        <v>222</v>
      </c>
      <c r="G147" s="26">
        <v>89.74</v>
      </c>
      <c r="H147" s="27"/>
      <c r="I147" s="27">
        <f>ROUND(ROUND(H147,2)*ROUND(G147,3),2)</f>
        <v>0</v>
      </c>
      <c r="J147" s="25" t="s">
        <v>58</v>
      </c>
      <c r="O147">
        <f>(I147*21)/100</f>
        <v>0</v>
      </c>
      <c r="P147" t="s">
        <v>26</v>
      </c>
    </row>
    <row r="148" spans="1:16" ht="25.5">
      <c r="A148" s="28" t="s">
        <v>59</v>
      </c>
      <c r="E148" s="29" t="s">
        <v>337</v>
      </c>
    </row>
    <row r="149" spans="1:16" ht="25.5">
      <c r="A149" s="30" t="s">
        <v>61</v>
      </c>
      <c r="E149" s="31" t="s">
        <v>338</v>
      </c>
    </row>
    <row r="150" spans="1:16" ht="318.75">
      <c r="A150" t="s">
        <v>62</v>
      </c>
      <c r="E150" s="29" t="s">
        <v>339</v>
      </c>
    </row>
    <row r="151" spans="1:16">
      <c r="A151" s="18" t="s">
        <v>53</v>
      </c>
      <c r="B151" s="23" t="s">
        <v>340</v>
      </c>
      <c r="C151" s="23" t="s">
        <v>341</v>
      </c>
      <c r="D151" s="18" t="s">
        <v>55</v>
      </c>
      <c r="E151" s="24" t="s">
        <v>313</v>
      </c>
      <c r="F151" s="25" t="s">
        <v>222</v>
      </c>
      <c r="G151" s="26">
        <v>897.4</v>
      </c>
      <c r="H151" s="27"/>
      <c r="I151" s="27">
        <f>ROUND(ROUND(H151,2)*ROUND(G151,3),2)</f>
        <v>0</v>
      </c>
      <c r="J151" s="25" t="s">
        <v>58</v>
      </c>
      <c r="O151">
        <f>(I151*21)/100</f>
        <v>0</v>
      </c>
      <c r="P151" t="s">
        <v>26</v>
      </c>
    </row>
    <row r="152" spans="1:16">
      <c r="A152" s="28" t="s">
        <v>59</v>
      </c>
      <c r="E152" s="29" t="s">
        <v>342</v>
      </c>
    </row>
    <row r="153" spans="1:16">
      <c r="A153" s="30" t="s">
        <v>61</v>
      </c>
      <c r="E153" s="31" t="s">
        <v>343</v>
      </c>
    </row>
    <row r="154" spans="1:16" ht="25.5">
      <c r="A154" t="s">
        <v>62</v>
      </c>
      <c r="E154" s="29" t="s">
        <v>316</v>
      </c>
    </row>
    <row r="155" spans="1:16">
      <c r="A155" s="18" t="s">
        <v>53</v>
      </c>
      <c r="B155" s="23" t="s">
        <v>344</v>
      </c>
      <c r="C155" s="23" t="s">
        <v>345</v>
      </c>
      <c r="D155" s="18" t="s">
        <v>87</v>
      </c>
      <c r="E155" s="24" t="s">
        <v>346</v>
      </c>
      <c r="F155" s="25" t="s">
        <v>222</v>
      </c>
      <c r="G155" s="26">
        <v>40.35</v>
      </c>
      <c r="H155" s="27"/>
      <c r="I155" s="27">
        <f>ROUND(ROUND(H155,2)*ROUND(G155,3),2)</f>
        <v>0</v>
      </c>
      <c r="J155" s="25" t="s">
        <v>58</v>
      </c>
      <c r="O155">
        <f>(I155*21)/100</f>
        <v>0</v>
      </c>
      <c r="P155" t="s">
        <v>26</v>
      </c>
    </row>
    <row r="156" spans="1:16">
      <c r="A156" s="28" t="s">
        <v>59</v>
      </c>
      <c r="E156" s="29" t="s">
        <v>347</v>
      </c>
    </row>
    <row r="157" spans="1:16">
      <c r="A157" s="30" t="s">
        <v>61</v>
      </c>
      <c r="E157" s="31" t="s">
        <v>285</v>
      </c>
    </row>
    <row r="158" spans="1:16" ht="191.25">
      <c r="A158" t="s">
        <v>62</v>
      </c>
      <c r="E158" s="29" t="s">
        <v>348</v>
      </c>
    </row>
    <row r="159" spans="1:16">
      <c r="A159" s="18" t="s">
        <v>53</v>
      </c>
      <c r="B159" s="23" t="s">
        <v>349</v>
      </c>
      <c r="C159" s="23" t="s">
        <v>345</v>
      </c>
      <c r="D159" s="18" t="s">
        <v>92</v>
      </c>
      <c r="E159" s="24" t="s">
        <v>346</v>
      </c>
      <c r="F159" s="25" t="s">
        <v>222</v>
      </c>
      <c r="G159" s="26">
        <v>65.72</v>
      </c>
      <c r="H159" s="27"/>
      <c r="I159" s="27">
        <f>ROUND(ROUND(H159,2)*ROUND(G159,3),2)</f>
        <v>0</v>
      </c>
      <c r="J159" s="25" t="s">
        <v>58</v>
      </c>
      <c r="O159">
        <f>(I159*21)/100</f>
        <v>0</v>
      </c>
      <c r="P159" t="s">
        <v>26</v>
      </c>
    </row>
    <row r="160" spans="1:16">
      <c r="A160" s="28" t="s">
        <v>59</v>
      </c>
      <c r="E160" s="29" t="s">
        <v>350</v>
      </c>
    </row>
    <row r="161" spans="1:16">
      <c r="A161" s="30" t="s">
        <v>61</v>
      </c>
      <c r="E161" s="31" t="s">
        <v>351</v>
      </c>
    </row>
    <row r="162" spans="1:16" ht="191.25">
      <c r="A162" t="s">
        <v>62</v>
      </c>
      <c r="E162" s="29" t="s">
        <v>352</v>
      </c>
    </row>
    <row r="163" spans="1:16">
      <c r="A163" s="18" t="s">
        <v>53</v>
      </c>
      <c r="B163" s="23" t="s">
        <v>353</v>
      </c>
      <c r="C163" s="23" t="s">
        <v>354</v>
      </c>
      <c r="D163" s="18" t="s">
        <v>87</v>
      </c>
      <c r="E163" s="24" t="s">
        <v>355</v>
      </c>
      <c r="F163" s="25" t="s">
        <v>222</v>
      </c>
      <c r="G163" s="26">
        <v>35.295000000000002</v>
      </c>
      <c r="H163" s="27"/>
      <c r="I163" s="27">
        <f>ROUND(ROUND(H163,2)*ROUND(G163,3),2)</f>
        <v>0</v>
      </c>
      <c r="J163" s="25" t="s">
        <v>58</v>
      </c>
      <c r="O163">
        <f>(I163*21)/100</f>
        <v>0</v>
      </c>
      <c r="P163" t="s">
        <v>26</v>
      </c>
    </row>
    <row r="164" spans="1:16" ht="25.5">
      <c r="A164" s="28" t="s">
        <v>59</v>
      </c>
      <c r="E164" s="29" t="s">
        <v>356</v>
      </c>
    </row>
    <row r="165" spans="1:16">
      <c r="A165" s="30" t="s">
        <v>61</v>
      </c>
      <c r="E165" s="31" t="s">
        <v>55</v>
      </c>
    </row>
    <row r="166" spans="1:16" ht="280.5">
      <c r="A166" t="s">
        <v>62</v>
      </c>
      <c r="E166" s="29" t="s">
        <v>357</v>
      </c>
    </row>
    <row r="167" spans="1:16">
      <c r="A167" s="18" t="s">
        <v>53</v>
      </c>
      <c r="B167" s="23" t="s">
        <v>358</v>
      </c>
      <c r="C167" s="23" t="s">
        <v>354</v>
      </c>
      <c r="D167" s="18" t="s">
        <v>92</v>
      </c>
      <c r="E167" s="24" t="s">
        <v>355</v>
      </c>
      <c r="F167" s="25" t="s">
        <v>222</v>
      </c>
      <c r="G167" s="26">
        <v>27.01</v>
      </c>
      <c r="H167" s="27"/>
      <c r="I167" s="27">
        <f>ROUND(ROUND(H167,2)*ROUND(G167,3),2)</f>
        <v>0</v>
      </c>
      <c r="J167" s="25" t="s">
        <v>58</v>
      </c>
      <c r="O167">
        <f>(I167*21)/100</f>
        <v>0</v>
      </c>
      <c r="P167" t="s">
        <v>26</v>
      </c>
    </row>
    <row r="168" spans="1:16" ht="25.5">
      <c r="A168" s="28" t="s">
        <v>59</v>
      </c>
      <c r="E168" s="29" t="s">
        <v>356</v>
      </c>
    </row>
    <row r="169" spans="1:16">
      <c r="A169" s="30" t="s">
        <v>61</v>
      </c>
      <c r="E169" s="31" t="s">
        <v>359</v>
      </c>
    </row>
    <row r="170" spans="1:16" ht="280.5">
      <c r="A170" t="s">
        <v>62</v>
      </c>
      <c r="E170" s="29" t="s">
        <v>360</v>
      </c>
    </row>
    <row r="171" spans="1:16">
      <c r="A171" s="18" t="s">
        <v>53</v>
      </c>
      <c r="B171" s="23" t="s">
        <v>361</v>
      </c>
      <c r="C171" s="23" t="s">
        <v>362</v>
      </c>
      <c r="D171" s="18" t="s">
        <v>87</v>
      </c>
      <c r="E171" s="24" t="s">
        <v>363</v>
      </c>
      <c r="F171" s="25" t="s">
        <v>222</v>
      </c>
      <c r="G171" s="26">
        <v>36.520000000000003</v>
      </c>
      <c r="H171" s="27"/>
      <c r="I171" s="27">
        <f>ROUND(ROUND(H171,2)*ROUND(G171,3),2)</f>
        <v>0</v>
      </c>
      <c r="J171" s="25" t="s">
        <v>58</v>
      </c>
      <c r="O171">
        <f>(I171*21)/100</f>
        <v>0</v>
      </c>
      <c r="P171" t="s">
        <v>26</v>
      </c>
    </row>
    <row r="172" spans="1:16" ht="25.5">
      <c r="A172" s="28" t="s">
        <v>59</v>
      </c>
      <c r="E172" s="29" t="s">
        <v>364</v>
      </c>
    </row>
    <row r="173" spans="1:16">
      <c r="A173" s="30" t="s">
        <v>61</v>
      </c>
      <c r="E173" s="31" t="s">
        <v>365</v>
      </c>
    </row>
    <row r="174" spans="1:16" ht="229.5">
      <c r="A174" t="s">
        <v>62</v>
      </c>
      <c r="E174" s="29" t="s">
        <v>366</v>
      </c>
    </row>
    <row r="175" spans="1:16">
      <c r="A175" s="18" t="s">
        <v>53</v>
      </c>
      <c r="B175" s="23" t="s">
        <v>367</v>
      </c>
      <c r="C175" s="23" t="s">
        <v>362</v>
      </c>
      <c r="D175" s="18" t="s">
        <v>92</v>
      </c>
      <c r="E175" s="24" t="s">
        <v>363</v>
      </c>
      <c r="F175" s="25" t="s">
        <v>222</v>
      </c>
      <c r="G175" s="26">
        <v>29.2</v>
      </c>
      <c r="H175" s="27"/>
      <c r="I175" s="27">
        <f>ROUND(ROUND(H175,2)*ROUND(G175,3),2)</f>
        <v>0</v>
      </c>
      <c r="J175" s="25" t="s">
        <v>58</v>
      </c>
      <c r="O175">
        <f>(I175*21)/100</f>
        <v>0</v>
      </c>
      <c r="P175" t="s">
        <v>26</v>
      </c>
    </row>
    <row r="176" spans="1:16" ht="25.5">
      <c r="A176" s="28" t="s">
        <v>59</v>
      </c>
      <c r="E176" s="29" t="s">
        <v>368</v>
      </c>
    </row>
    <row r="177" spans="1:16">
      <c r="A177" s="30" t="s">
        <v>61</v>
      </c>
      <c r="E177" s="31" t="s">
        <v>369</v>
      </c>
    </row>
    <row r="178" spans="1:16" ht="229.5">
      <c r="A178" t="s">
        <v>62</v>
      </c>
      <c r="E178" s="29" t="s">
        <v>366</v>
      </c>
    </row>
    <row r="179" spans="1:16">
      <c r="A179" s="18" t="s">
        <v>53</v>
      </c>
      <c r="B179" s="23" t="s">
        <v>370</v>
      </c>
      <c r="C179" s="23" t="s">
        <v>371</v>
      </c>
      <c r="D179" s="18" t="s">
        <v>87</v>
      </c>
      <c r="E179" s="24" t="s">
        <v>372</v>
      </c>
      <c r="F179" s="25" t="s">
        <v>222</v>
      </c>
      <c r="G179" s="26">
        <v>48.14</v>
      </c>
      <c r="H179" s="27"/>
      <c r="I179" s="27">
        <f>ROUND(ROUND(H179,2)*ROUND(G179,3),2)</f>
        <v>0</v>
      </c>
      <c r="J179" s="25" t="s">
        <v>58</v>
      </c>
      <c r="O179">
        <f>(I179*21)/100</f>
        <v>0</v>
      </c>
      <c r="P179" t="s">
        <v>26</v>
      </c>
    </row>
    <row r="180" spans="1:16" ht="38.25">
      <c r="A180" s="28" t="s">
        <v>59</v>
      </c>
      <c r="E180" s="29" t="s">
        <v>373</v>
      </c>
    </row>
    <row r="181" spans="1:16">
      <c r="A181" s="30" t="s">
        <v>61</v>
      </c>
      <c r="E181" s="31" t="s">
        <v>374</v>
      </c>
    </row>
    <row r="182" spans="1:16" ht="229.5">
      <c r="A182" t="s">
        <v>62</v>
      </c>
      <c r="E182" s="29" t="s">
        <v>375</v>
      </c>
    </row>
    <row r="183" spans="1:16">
      <c r="A183" s="18" t="s">
        <v>53</v>
      </c>
      <c r="B183" s="23" t="s">
        <v>376</v>
      </c>
      <c r="C183" s="23" t="s">
        <v>371</v>
      </c>
      <c r="D183" s="18" t="s">
        <v>92</v>
      </c>
      <c r="E183" s="24" t="s">
        <v>372</v>
      </c>
      <c r="F183" s="25" t="s">
        <v>222</v>
      </c>
      <c r="G183" s="26">
        <v>17.52</v>
      </c>
      <c r="H183" s="27"/>
      <c r="I183" s="27">
        <f>ROUND(ROUND(H183,2)*ROUND(G183,3),2)</f>
        <v>0</v>
      </c>
      <c r="J183" s="25" t="s">
        <v>58</v>
      </c>
      <c r="O183">
        <f>(I183*21)/100</f>
        <v>0</v>
      </c>
      <c r="P183" t="s">
        <v>26</v>
      </c>
    </row>
    <row r="184" spans="1:16" ht="38.25">
      <c r="A184" s="28" t="s">
        <v>59</v>
      </c>
      <c r="E184" s="29" t="s">
        <v>377</v>
      </c>
    </row>
    <row r="185" spans="1:16">
      <c r="A185" s="30" t="s">
        <v>61</v>
      </c>
      <c r="E185" s="31" t="s">
        <v>378</v>
      </c>
    </row>
    <row r="186" spans="1:16" ht="229.5">
      <c r="A186" t="s">
        <v>62</v>
      </c>
      <c r="E186" s="29" t="s">
        <v>379</v>
      </c>
    </row>
    <row r="187" spans="1:16">
      <c r="A187" s="18" t="s">
        <v>53</v>
      </c>
      <c r="B187" s="23" t="s">
        <v>380</v>
      </c>
      <c r="C187" s="23" t="s">
        <v>381</v>
      </c>
      <c r="D187" s="18" t="s">
        <v>55</v>
      </c>
      <c r="E187" s="24" t="s">
        <v>382</v>
      </c>
      <c r="F187" s="25" t="s">
        <v>222</v>
      </c>
      <c r="G187" s="26">
        <v>89.74</v>
      </c>
      <c r="H187" s="27"/>
      <c r="I187" s="27">
        <f>ROUND(ROUND(H187,2)*ROUND(G187,3),2)</f>
        <v>0</v>
      </c>
      <c r="J187" s="25" t="s">
        <v>58</v>
      </c>
      <c r="O187">
        <f>(I187*21)/100</f>
        <v>0</v>
      </c>
      <c r="P187" t="s">
        <v>26</v>
      </c>
    </row>
    <row r="188" spans="1:16" ht="38.25">
      <c r="A188" s="28" t="s">
        <v>59</v>
      </c>
      <c r="E188" s="29" t="s">
        <v>383</v>
      </c>
    </row>
    <row r="189" spans="1:16">
      <c r="A189" s="30" t="s">
        <v>61</v>
      </c>
      <c r="E189" s="31" t="s">
        <v>55</v>
      </c>
    </row>
    <row r="190" spans="1:16" ht="293.25">
      <c r="A190" t="s">
        <v>62</v>
      </c>
      <c r="E190" s="29" t="s">
        <v>384</v>
      </c>
    </row>
    <row r="191" spans="1:16">
      <c r="A191" s="18" t="s">
        <v>53</v>
      </c>
      <c r="B191" s="23" t="s">
        <v>385</v>
      </c>
      <c r="C191" s="23" t="s">
        <v>386</v>
      </c>
      <c r="D191" s="18" t="s">
        <v>55</v>
      </c>
      <c r="E191" s="24" t="s">
        <v>387</v>
      </c>
      <c r="F191" s="25" t="s">
        <v>222</v>
      </c>
      <c r="G191" s="26">
        <v>8.8000000000000007</v>
      </c>
      <c r="H191" s="27"/>
      <c r="I191" s="27">
        <f>ROUND(ROUND(H191,2)*ROUND(G191,3),2)</f>
        <v>0</v>
      </c>
      <c r="J191" s="25" t="s">
        <v>58</v>
      </c>
      <c r="O191">
        <f>(I191*21)/100</f>
        <v>0</v>
      </c>
      <c r="P191" t="s">
        <v>26</v>
      </c>
    </row>
    <row r="192" spans="1:16" ht="38.25">
      <c r="A192" s="28" t="s">
        <v>59</v>
      </c>
      <c r="E192" s="29" t="s">
        <v>388</v>
      </c>
    </row>
    <row r="193" spans="1:16">
      <c r="A193" s="30" t="s">
        <v>61</v>
      </c>
      <c r="E193" s="31" t="s">
        <v>389</v>
      </c>
    </row>
    <row r="194" spans="1:16" ht="267.75">
      <c r="A194" t="s">
        <v>62</v>
      </c>
      <c r="E194" s="29" t="s">
        <v>390</v>
      </c>
    </row>
    <row r="195" spans="1:16">
      <c r="A195" s="18" t="s">
        <v>53</v>
      </c>
      <c r="B195" s="23" t="s">
        <v>391</v>
      </c>
      <c r="C195" s="23" t="s">
        <v>392</v>
      </c>
      <c r="D195" s="18" t="s">
        <v>55</v>
      </c>
      <c r="E195" s="24" t="s">
        <v>393</v>
      </c>
      <c r="F195" s="25" t="s">
        <v>394</v>
      </c>
      <c r="G195" s="26">
        <v>269</v>
      </c>
      <c r="H195" s="27"/>
      <c r="I195" s="27">
        <f>ROUND(ROUND(H195,2)*ROUND(G195,3),2)</f>
        <v>0</v>
      </c>
      <c r="J195" s="25" t="s">
        <v>58</v>
      </c>
      <c r="O195">
        <f>(I195*21)/100</f>
        <v>0</v>
      </c>
      <c r="P195" t="s">
        <v>26</v>
      </c>
    </row>
    <row r="196" spans="1:16">
      <c r="A196" s="28" t="s">
        <v>59</v>
      </c>
      <c r="E196" s="29" t="s">
        <v>395</v>
      </c>
    </row>
    <row r="197" spans="1:16">
      <c r="A197" s="30" t="s">
        <v>61</v>
      </c>
      <c r="E197" s="31" t="s">
        <v>55</v>
      </c>
    </row>
    <row r="198" spans="1:16" ht="38.25">
      <c r="A198" t="s">
        <v>62</v>
      </c>
      <c r="E198" s="29" t="s">
        <v>396</v>
      </c>
    </row>
    <row r="199" spans="1:16">
      <c r="A199" s="18" t="s">
        <v>53</v>
      </c>
      <c r="B199" s="23" t="s">
        <v>397</v>
      </c>
      <c r="C199" s="23" t="s">
        <v>398</v>
      </c>
      <c r="D199" s="18" t="s">
        <v>55</v>
      </c>
      <c r="E199" s="24" t="s">
        <v>399</v>
      </c>
      <c r="F199" s="25" t="s">
        <v>394</v>
      </c>
      <c r="G199" s="26">
        <v>155.86000000000001</v>
      </c>
      <c r="H199" s="27"/>
      <c r="I199" s="27">
        <f>ROUND(ROUND(H199,2)*ROUND(G199,3),2)</f>
        <v>0</v>
      </c>
      <c r="J199" s="25" t="s">
        <v>58</v>
      </c>
      <c r="O199">
        <f>(I199*21)/100</f>
        <v>0</v>
      </c>
      <c r="P199" t="s">
        <v>26</v>
      </c>
    </row>
    <row r="200" spans="1:16" ht="25.5">
      <c r="A200" s="28" t="s">
        <v>59</v>
      </c>
      <c r="E200" s="29" t="s">
        <v>400</v>
      </c>
    </row>
    <row r="201" spans="1:16" ht="25.5">
      <c r="A201" s="30" t="s">
        <v>61</v>
      </c>
      <c r="E201" s="31" t="s">
        <v>401</v>
      </c>
    </row>
    <row r="202" spans="1:16" ht="25.5">
      <c r="A202" t="s">
        <v>62</v>
      </c>
      <c r="E202" s="29" t="s">
        <v>402</v>
      </c>
    </row>
    <row r="203" spans="1:16">
      <c r="A203" s="18" t="s">
        <v>53</v>
      </c>
      <c r="B203" s="23" t="s">
        <v>403</v>
      </c>
      <c r="C203" s="23" t="s">
        <v>404</v>
      </c>
      <c r="D203" s="18" t="s">
        <v>55</v>
      </c>
      <c r="E203" s="24" t="s">
        <v>405</v>
      </c>
      <c r="F203" s="25" t="s">
        <v>394</v>
      </c>
      <c r="G203" s="26">
        <v>269</v>
      </c>
      <c r="H203" s="27"/>
      <c r="I203" s="27">
        <f>ROUND(ROUND(H203,2)*ROUND(G203,3),2)</f>
        <v>0</v>
      </c>
      <c r="J203" s="25" t="s">
        <v>58</v>
      </c>
      <c r="O203">
        <f>(I203*21)/100</f>
        <v>0</v>
      </c>
      <c r="P203" t="s">
        <v>26</v>
      </c>
    </row>
    <row r="204" spans="1:16">
      <c r="A204" s="28" t="s">
        <v>59</v>
      </c>
      <c r="E204" s="29" t="s">
        <v>406</v>
      </c>
    </row>
    <row r="205" spans="1:16">
      <c r="A205" s="30" t="s">
        <v>61</v>
      </c>
      <c r="E205" s="31" t="s">
        <v>407</v>
      </c>
    </row>
    <row r="206" spans="1:16">
      <c r="A206" t="s">
        <v>62</v>
      </c>
      <c r="E206" s="29" t="s">
        <v>408</v>
      </c>
    </row>
    <row r="207" spans="1:16">
      <c r="A207" s="18" t="s">
        <v>53</v>
      </c>
      <c r="B207" s="23" t="s">
        <v>409</v>
      </c>
      <c r="C207" s="23" t="s">
        <v>410</v>
      </c>
      <c r="D207" s="18" t="s">
        <v>55</v>
      </c>
      <c r="E207" s="24" t="s">
        <v>411</v>
      </c>
      <c r="F207" s="25" t="s">
        <v>394</v>
      </c>
      <c r="G207" s="26">
        <v>269</v>
      </c>
      <c r="H207" s="27"/>
      <c r="I207" s="27">
        <f>ROUND(ROUND(H207,2)*ROUND(G207,3),2)</f>
        <v>0</v>
      </c>
      <c r="J207" s="25" t="s">
        <v>58</v>
      </c>
      <c r="O207">
        <f>(I207*21)/100</f>
        <v>0</v>
      </c>
      <c r="P207" t="s">
        <v>26</v>
      </c>
    </row>
    <row r="208" spans="1:16">
      <c r="A208" s="28" t="s">
        <v>59</v>
      </c>
      <c r="E208" s="29" t="s">
        <v>412</v>
      </c>
    </row>
    <row r="209" spans="1:18">
      <c r="A209" s="30" t="s">
        <v>61</v>
      </c>
      <c r="E209" s="31" t="s">
        <v>55</v>
      </c>
    </row>
    <row r="210" spans="1:18" ht="38.25">
      <c r="A210" t="s">
        <v>62</v>
      </c>
      <c r="E210" s="29" t="s">
        <v>413</v>
      </c>
    </row>
    <row r="211" spans="1:18">
      <c r="A211" s="18" t="s">
        <v>53</v>
      </c>
      <c r="B211" s="23" t="s">
        <v>414</v>
      </c>
      <c r="C211" s="23" t="s">
        <v>415</v>
      </c>
      <c r="D211" s="18" t="s">
        <v>55</v>
      </c>
      <c r="E211" s="24" t="s">
        <v>416</v>
      </c>
      <c r="F211" s="25" t="s">
        <v>394</v>
      </c>
      <c r="G211" s="26">
        <v>269</v>
      </c>
      <c r="H211" s="27"/>
      <c r="I211" s="27">
        <f>ROUND(ROUND(H211,2)*ROUND(G211,3),2)</f>
        <v>0</v>
      </c>
      <c r="J211" s="25" t="s">
        <v>58</v>
      </c>
      <c r="O211">
        <f>(I211*21)/100</f>
        <v>0</v>
      </c>
      <c r="P211" t="s">
        <v>26</v>
      </c>
    </row>
    <row r="212" spans="1:18">
      <c r="A212" s="28" t="s">
        <v>59</v>
      </c>
      <c r="E212" s="29" t="s">
        <v>417</v>
      </c>
    </row>
    <row r="213" spans="1:18">
      <c r="A213" s="30" t="s">
        <v>61</v>
      </c>
      <c r="E213" s="31" t="s">
        <v>55</v>
      </c>
    </row>
    <row r="214" spans="1:18" ht="25.5">
      <c r="A214" t="s">
        <v>62</v>
      </c>
      <c r="E214" s="29" t="s">
        <v>418</v>
      </c>
    </row>
    <row r="215" spans="1:18">
      <c r="A215" s="18" t="s">
        <v>53</v>
      </c>
      <c r="B215" s="23" t="s">
        <v>419</v>
      </c>
      <c r="C215" s="23" t="s">
        <v>420</v>
      </c>
      <c r="D215" s="18" t="s">
        <v>55</v>
      </c>
      <c r="E215" s="24" t="s">
        <v>421</v>
      </c>
      <c r="F215" s="25" t="s">
        <v>394</v>
      </c>
      <c r="G215" s="26">
        <v>12.8</v>
      </c>
      <c r="H215" s="27"/>
      <c r="I215" s="27">
        <f>ROUND(ROUND(H215,2)*ROUND(G215,3),2)</f>
        <v>0</v>
      </c>
      <c r="J215" s="25" t="s">
        <v>58</v>
      </c>
      <c r="O215">
        <f>(I215*21)/100</f>
        <v>0</v>
      </c>
      <c r="P215" t="s">
        <v>26</v>
      </c>
    </row>
    <row r="216" spans="1:18">
      <c r="A216" s="28" t="s">
        <v>59</v>
      </c>
      <c r="E216" s="29" t="s">
        <v>422</v>
      </c>
    </row>
    <row r="217" spans="1:18">
      <c r="A217" s="30" t="s">
        <v>61</v>
      </c>
      <c r="E217" s="31" t="s">
        <v>423</v>
      </c>
    </row>
    <row r="218" spans="1:18" ht="38.25">
      <c r="A218" t="s">
        <v>62</v>
      </c>
      <c r="E218" s="29" t="s">
        <v>424</v>
      </c>
    </row>
    <row r="219" spans="1:18" ht="12.75" customHeight="1">
      <c r="A219" s="2" t="s">
        <v>50</v>
      </c>
      <c r="B219" s="2"/>
      <c r="C219" s="32" t="s">
        <v>26</v>
      </c>
      <c r="D219" s="2"/>
      <c r="E219" s="21" t="s">
        <v>425</v>
      </c>
      <c r="F219" s="2"/>
      <c r="G219" s="2"/>
      <c r="H219" s="2"/>
      <c r="I219" s="33">
        <f>0+Q219</f>
        <v>0</v>
      </c>
      <c r="J219" s="2"/>
      <c r="O219">
        <f>0+R219</f>
        <v>0</v>
      </c>
      <c r="Q219">
        <f>0+I220+I224+I228+I232+I236+I240+I244+I248+I252+I256+I260+I264</f>
        <v>0</v>
      </c>
      <c r="R219">
        <f>0+O220+O224+O228+O232+O236+O240+O244+O248+O252+O256+O260+O264</f>
        <v>0</v>
      </c>
    </row>
    <row r="220" spans="1:18">
      <c r="A220" s="18" t="s">
        <v>53</v>
      </c>
      <c r="B220" s="23" t="s">
        <v>426</v>
      </c>
      <c r="C220" s="23" t="s">
        <v>427</v>
      </c>
      <c r="D220" s="18" t="s">
        <v>55</v>
      </c>
      <c r="E220" s="24" t="s">
        <v>428</v>
      </c>
      <c r="F220" s="25" t="s">
        <v>252</v>
      </c>
      <c r="G220" s="26">
        <v>21.7</v>
      </c>
      <c r="H220" s="27"/>
      <c r="I220" s="27">
        <f>ROUND(ROUND(H220,2)*ROUND(G220,3),2)</f>
        <v>0</v>
      </c>
      <c r="J220" s="25" t="s">
        <v>58</v>
      </c>
      <c r="O220">
        <f>(I220*21)/100</f>
        <v>0</v>
      </c>
      <c r="P220" t="s">
        <v>26</v>
      </c>
    </row>
    <row r="221" spans="1:18" ht="25.5">
      <c r="A221" s="28" t="s">
        <v>59</v>
      </c>
      <c r="E221" s="29" t="s">
        <v>429</v>
      </c>
    </row>
    <row r="222" spans="1:18">
      <c r="A222" s="30" t="s">
        <v>61</v>
      </c>
      <c r="E222" s="31" t="s">
        <v>430</v>
      </c>
    </row>
    <row r="223" spans="1:18" ht="165.75">
      <c r="A223" t="s">
        <v>62</v>
      </c>
      <c r="E223" s="29" t="s">
        <v>431</v>
      </c>
    </row>
    <row r="224" spans="1:18">
      <c r="A224" s="18" t="s">
        <v>53</v>
      </c>
      <c r="B224" s="23" t="s">
        <v>432</v>
      </c>
      <c r="C224" s="23" t="s">
        <v>433</v>
      </c>
      <c r="D224" s="18" t="s">
        <v>55</v>
      </c>
      <c r="E224" s="24" t="s">
        <v>434</v>
      </c>
      <c r="F224" s="25" t="s">
        <v>222</v>
      </c>
      <c r="G224" s="26">
        <v>8.6999999999999994E-2</v>
      </c>
      <c r="H224" s="27"/>
      <c r="I224" s="27">
        <f>ROUND(ROUND(H224,2)*ROUND(G224,3),2)</f>
        <v>0</v>
      </c>
      <c r="J224" s="25" t="s">
        <v>58</v>
      </c>
      <c r="O224">
        <f>(I224*21)/100</f>
        <v>0</v>
      </c>
      <c r="P224" t="s">
        <v>26</v>
      </c>
    </row>
    <row r="225" spans="1:16" ht="25.5">
      <c r="A225" s="28" t="s">
        <v>59</v>
      </c>
      <c r="E225" s="29" t="s">
        <v>435</v>
      </c>
    </row>
    <row r="226" spans="1:16">
      <c r="A226" s="30" t="s">
        <v>61</v>
      </c>
      <c r="E226" s="31" t="s">
        <v>436</v>
      </c>
    </row>
    <row r="227" spans="1:16" ht="51">
      <c r="A227" t="s">
        <v>62</v>
      </c>
      <c r="E227" s="29" t="s">
        <v>437</v>
      </c>
    </row>
    <row r="228" spans="1:16">
      <c r="A228" s="18" t="s">
        <v>53</v>
      </c>
      <c r="B228" s="23" t="s">
        <v>438</v>
      </c>
      <c r="C228" s="23" t="s">
        <v>439</v>
      </c>
      <c r="D228" s="18" t="s">
        <v>55</v>
      </c>
      <c r="E228" s="24" t="s">
        <v>440</v>
      </c>
      <c r="F228" s="25" t="s">
        <v>222</v>
      </c>
      <c r="G228" s="26">
        <v>75</v>
      </c>
      <c r="H228" s="27"/>
      <c r="I228" s="27">
        <f>ROUND(ROUND(H228,2)*ROUND(G228,3),2)</f>
        <v>0</v>
      </c>
      <c r="J228" s="25" t="s">
        <v>58</v>
      </c>
      <c r="O228">
        <f>(I228*21)/100</f>
        <v>0</v>
      </c>
      <c r="P228" t="s">
        <v>26</v>
      </c>
    </row>
    <row r="229" spans="1:16" ht="63.75">
      <c r="A229" s="28" t="s">
        <v>59</v>
      </c>
      <c r="E229" s="29" t="s">
        <v>441</v>
      </c>
    </row>
    <row r="230" spans="1:16">
      <c r="A230" s="30" t="s">
        <v>61</v>
      </c>
      <c r="E230" s="31" t="s">
        <v>442</v>
      </c>
    </row>
    <row r="231" spans="1:16" ht="38.25">
      <c r="A231" t="s">
        <v>62</v>
      </c>
      <c r="E231" s="29" t="s">
        <v>443</v>
      </c>
    </row>
    <row r="232" spans="1:16">
      <c r="A232" s="18" t="s">
        <v>53</v>
      </c>
      <c r="B232" s="23" t="s">
        <v>444</v>
      </c>
      <c r="C232" s="23" t="s">
        <v>445</v>
      </c>
      <c r="D232" s="18" t="s">
        <v>55</v>
      </c>
      <c r="E232" s="24" t="s">
        <v>446</v>
      </c>
      <c r="F232" s="25" t="s">
        <v>252</v>
      </c>
      <c r="G232" s="26">
        <v>1.6</v>
      </c>
      <c r="H232" s="27"/>
      <c r="I232" s="27">
        <f>ROUND(ROUND(H232,2)*ROUND(G232,3),2)</f>
        <v>0</v>
      </c>
      <c r="J232" s="25" t="s">
        <v>58</v>
      </c>
      <c r="O232">
        <f>(I232*21)/100</f>
        <v>0</v>
      </c>
      <c r="P232" t="s">
        <v>26</v>
      </c>
    </row>
    <row r="233" spans="1:16" ht="25.5">
      <c r="A233" s="28" t="s">
        <v>59</v>
      </c>
      <c r="E233" s="29" t="s">
        <v>447</v>
      </c>
    </row>
    <row r="234" spans="1:16">
      <c r="A234" s="30" t="s">
        <v>61</v>
      </c>
      <c r="E234" s="31" t="s">
        <v>448</v>
      </c>
    </row>
    <row r="235" spans="1:16" ht="63.75">
      <c r="A235" t="s">
        <v>62</v>
      </c>
      <c r="E235" s="29" t="s">
        <v>449</v>
      </c>
    </row>
    <row r="236" spans="1:16" ht="25.5">
      <c r="A236" s="18" t="s">
        <v>53</v>
      </c>
      <c r="B236" s="23" t="s">
        <v>450</v>
      </c>
      <c r="C236" s="23" t="s">
        <v>451</v>
      </c>
      <c r="D236" s="18" t="s">
        <v>55</v>
      </c>
      <c r="E236" s="24" t="s">
        <v>452</v>
      </c>
      <c r="F236" s="25" t="s">
        <v>112</v>
      </c>
      <c r="G236" s="26">
        <v>399</v>
      </c>
      <c r="H236" s="27"/>
      <c r="I236" s="27">
        <f>ROUND(ROUND(H236,2)*ROUND(G236,3),2)</f>
        <v>0</v>
      </c>
      <c r="J236" s="25" t="s">
        <v>58</v>
      </c>
      <c r="O236">
        <f>(I236*21)/100</f>
        <v>0</v>
      </c>
      <c r="P236" t="s">
        <v>26</v>
      </c>
    </row>
    <row r="237" spans="1:16" ht="63.75">
      <c r="A237" s="28" t="s">
        <v>59</v>
      </c>
      <c r="E237" s="29" t="s">
        <v>453</v>
      </c>
    </row>
    <row r="238" spans="1:16">
      <c r="A238" s="30" t="s">
        <v>61</v>
      </c>
      <c r="E238" s="31" t="s">
        <v>454</v>
      </c>
    </row>
    <row r="239" spans="1:16" ht="63.75">
      <c r="A239" t="s">
        <v>62</v>
      </c>
      <c r="E239" s="29" t="s">
        <v>455</v>
      </c>
    </row>
    <row r="240" spans="1:16" ht="25.5">
      <c r="A240" s="18" t="s">
        <v>53</v>
      </c>
      <c r="B240" s="23" t="s">
        <v>456</v>
      </c>
      <c r="C240" s="23" t="s">
        <v>457</v>
      </c>
      <c r="D240" s="18" t="s">
        <v>55</v>
      </c>
      <c r="E240" s="24" t="s">
        <v>458</v>
      </c>
      <c r="F240" s="25" t="s">
        <v>112</v>
      </c>
      <c r="G240" s="26">
        <v>54</v>
      </c>
      <c r="H240" s="27"/>
      <c r="I240" s="27">
        <f>ROUND(ROUND(H240,2)*ROUND(G240,3),2)</f>
        <v>0</v>
      </c>
      <c r="J240" s="25" t="s">
        <v>58</v>
      </c>
      <c r="O240">
        <f>(I240*21)/100</f>
        <v>0</v>
      </c>
      <c r="P240" t="s">
        <v>26</v>
      </c>
    </row>
    <row r="241" spans="1:16" ht="63.75">
      <c r="A241" s="28" t="s">
        <v>59</v>
      </c>
      <c r="E241" s="29" t="s">
        <v>459</v>
      </c>
    </row>
    <row r="242" spans="1:16">
      <c r="A242" s="30" t="s">
        <v>61</v>
      </c>
      <c r="E242" s="31" t="s">
        <v>460</v>
      </c>
    </row>
    <row r="243" spans="1:16" ht="63.75">
      <c r="A243" t="s">
        <v>62</v>
      </c>
      <c r="E243" s="29" t="s">
        <v>455</v>
      </c>
    </row>
    <row r="244" spans="1:16">
      <c r="A244" s="18" t="s">
        <v>53</v>
      </c>
      <c r="B244" s="23" t="s">
        <v>461</v>
      </c>
      <c r="C244" s="23" t="s">
        <v>462</v>
      </c>
      <c r="D244" s="18" t="s">
        <v>55</v>
      </c>
      <c r="E244" s="24" t="s">
        <v>463</v>
      </c>
      <c r="F244" s="25" t="s">
        <v>112</v>
      </c>
      <c r="G244" s="26">
        <v>190.672</v>
      </c>
      <c r="H244" s="27"/>
      <c r="I244" s="27">
        <f>ROUND(ROUND(H244,2)*ROUND(G244,3),2)</f>
        <v>0</v>
      </c>
      <c r="J244" s="25" t="s">
        <v>58</v>
      </c>
      <c r="O244">
        <f>(I244*21)/100</f>
        <v>0</v>
      </c>
      <c r="P244" t="s">
        <v>26</v>
      </c>
    </row>
    <row r="245" spans="1:16" ht="63.75">
      <c r="A245" s="28" t="s">
        <v>59</v>
      </c>
      <c r="E245" s="29" t="s">
        <v>464</v>
      </c>
    </row>
    <row r="246" spans="1:16">
      <c r="A246" s="30" t="s">
        <v>61</v>
      </c>
      <c r="E246" s="31" t="s">
        <v>465</v>
      </c>
    </row>
    <row r="247" spans="1:16" ht="63.75">
      <c r="A247" t="s">
        <v>62</v>
      </c>
      <c r="E247" s="29" t="s">
        <v>455</v>
      </c>
    </row>
    <row r="248" spans="1:16">
      <c r="A248" s="18" t="s">
        <v>53</v>
      </c>
      <c r="B248" s="23" t="s">
        <v>466</v>
      </c>
      <c r="C248" s="23" t="s">
        <v>467</v>
      </c>
      <c r="D248" s="18" t="s">
        <v>55</v>
      </c>
      <c r="E248" s="24" t="s">
        <v>468</v>
      </c>
      <c r="F248" s="25" t="s">
        <v>222</v>
      </c>
      <c r="G248" s="26">
        <v>2.86</v>
      </c>
      <c r="H248" s="27"/>
      <c r="I248" s="27">
        <f>ROUND(ROUND(H248,2)*ROUND(G248,3),2)</f>
        <v>0</v>
      </c>
      <c r="J248" s="25" t="s">
        <v>58</v>
      </c>
      <c r="O248">
        <f>(I248*21)/100</f>
        <v>0</v>
      </c>
      <c r="P248" t="s">
        <v>26</v>
      </c>
    </row>
    <row r="249" spans="1:16" ht="38.25">
      <c r="A249" s="28" t="s">
        <v>59</v>
      </c>
      <c r="E249" s="29" t="s">
        <v>469</v>
      </c>
    </row>
    <row r="250" spans="1:16">
      <c r="A250" s="30" t="s">
        <v>61</v>
      </c>
      <c r="E250" s="31" t="s">
        <v>470</v>
      </c>
    </row>
    <row r="251" spans="1:16" ht="369.75">
      <c r="A251" t="s">
        <v>62</v>
      </c>
      <c r="E251" s="29" t="s">
        <v>471</v>
      </c>
    </row>
    <row r="252" spans="1:16">
      <c r="A252" s="18" t="s">
        <v>53</v>
      </c>
      <c r="B252" s="23" t="s">
        <v>472</v>
      </c>
      <c r="C252" s="23" t="s">
        <v>473</v>
      </c>
      <c r="D252" s="18" t="s">
        <v>55</v>
      </c>
      <c r="E252" s="24" t="s">
        <v>474</v>
      </c>
      <c r="F252" s="25" t="s">
        <v>196</v>
      </c>
      <c r="G252" s="26">
        <v>0.17699999999999999</v>
      </c>
      <c r="H252" s="27"/>
      <c r="I252" s="27">
        <f>ROUND(ROUND(H252,2)*ROUND(G252,3),2)</f>
        <v>0</v>
      </c>
      <c r="J252" s="25" t="s">
        <v>58</v>
      </c>
      <c r="O252">
        <f>(I252*21)/100</f>
        <v>0</v>
      </c>
      <c r="P252" t="s">
        <v>26</v>
      </c>
    </row>
    <row r="253" spans="1:16" ht="38.25">
      <c r="A253" s="28" t="s">
        <v>59</v>
      </c>
      <c r="E253" s="29" t="s">
        <v>475</v>
      </c>
    </row>
    <row r="254" spans="1:16">
      <c r="A254" s="30" t="s">
        <v>61</v>
      </c>
      <c r="E254" s="31" t="s">
        <v>476</v>
      </c>
    </row>
    <row r="255" spans="1:16" ht="280.5">
      <c r="A255" t="s">
        <v>62</v>
      </c>
      <c r="E255" s="29" t="s">
        <v>477</v>
      </c>
    </row>
    <row r="256" spans="1:16">
      <c r="A256" s="18" t="s">
        <v>53</v>
      </c>
      <c r="B256" s="23" t="s">
        <v>478</v>
      </c>
      <c r="C256" s="23" t="s">
        <v>479</v>
      </c>
      <c r="D256" s="18" t="s">
        <v>55</v>
      </c>
      <c r="E256" s="24" t="s">
        <v>480</v>
      </c>
      <c r="F256" s="25" t="s">
        <v>394</v>
      </c>
      <c r="G256" s="26">
        <v>96.28</v>
      </c>
      <c r="H256" s="27"/>
      <c r="I256" s="27">
        <f>ROUND(ROUND(H256,2)*ROUND(G256,3),2)</f>
        <v>0</v>
      </c>
      <c r="J256" s="25" t="s">
        <v>58</v>
      </c>
      <c r="O256">
        <f>(I256*21)/100</f>
        <v>0</v>
      </c>
      <c r="P256" t="s">
        <v>26</v>
      </c>
    </row>
    <row r="257" spans="1:18" ht="25.5">
      <c r="A257" s="28" t="s">
        <v>59</v>
      </c>
      <c r="E257" s="29" t="s">
        <v>481</v>
      </c>
    </row>
    <row r="258" spans="1:18">
      <c r="A258" s="30" t="s">
        <v>61</v>
      </c>
      <c r="E258" s="31" t="s">
        <v>482</v>
      </c>
    </row>
    <row r="259" spans="1:18" ht="102">
      <c r="A259" t="s">
        <v>62</v>
      </c>
      <c r="E259" s="29" t="s">
        <v>483</v>
      </c>
    </row>
    <row r="260" spans="1:18">
      <c r="A260" s="18" t="s">
        <v>53</v>
      </c>
      <c r="B260" s="23" t="s">
        <v>484</v>
      </c>
      <c r="C260" s="23" t="s">
        <v>485</v>
      </c>
      <c r="D260" s="18" t="s">
        <v>87</v>
      </c>
      <c r="E260" s="24" t="s">
        <v>486</v>
      </c>
      <c r="F260" s="25" t="s">
        <v>394</v>
      </c>
      <c r="G260" s="26">
        <v>48.14</v>
      </c>
      <c r="H260" s="27"/>
      <c r="I260" s="27">
        <f>ROUND(ROUND(H260,2)*ROUND(G260,3),2)</f>
        <v>0</v>
      </c>
      <c r="J260" s="25" t="s">
        <v>58</v>
      </c>
      <c r="O260">
        <f>(I260*21)/100</f>
        <v>0</v>
      </c>
      <c r="P260" t="s">
        <v>26</v>
      </c>
    </row>
    <row r="261" spans="1:18" ht="51">
      <c r="A261" s="28" t="s">
        <v>59</v>
      </c>
      <c r="E261" s="29" t="s">
        <v>487</v>
      </c>
    </row>
    <row r="262" spans="1:18">
      <c r="A262" s="30" t="s">
        <v>61</v>
      </c>
      <c r="E262" s="31" t="s">
        <v>374</v>
      </c>
    </row>
    <row r="263" spans="1:18" ht="102">
      <c r="A263" t="s">
        <v>62</v>
      </c>
      <c r="E263" s="29" t="s">
        <v>488</v>
      </c>
    </row>
    <row r="264" spans="1:18">
      <c r="A264" s="18" t="s">
        <v>53</v>
      </c>
      <c r="B264" s="23" t="s">
        <v>489</v>
      </c>
      <c r="C264" s="23" t="s">
        <v>485</v>
      </c>
      <c r="D264" s="18" t="s">
        <v>92</v>
      </c>
      <c r="E264" s="24" t="s">
        <v>486</v>
      </c>
      <c r="F264" s="25" t="s">
        <v>394</v>
      </c>
      <c r="G264" s="26">
        <v>10.56</v>
      </c>
      <c r="H264" s="27"/>
      <c r="I264" s="27">
        <f>ROUND(ROUND(H264,2)*ROUND(G264,3),2)</f>
        <v>0</v>
      </c>
      <c r="J264" s="25" t="s">
        <v>58</v>
      </c>
      <c r="O264">
        <f>(I264*21)/100</f>
        <v>0</v>
      </c>
      <c r="P264" t="s">
        <v>26</v>
      </c>
    </row>
    <row r="265" spans="1:18">
      <c r="A265" s="28" t="s">
        <v>59</v>
      </c>
      <c r="E265" s="29" t="s">
        <v>490</v>
      </c>
    </row>
    <row r="266" spans="1:18">
      <c r="A266" s="30" t="s">
        <v>61</v>
      </c>
      <c r="E266" s="31" t="s">
        <v>491</v>
      </c>
    </row>
    <row r="267" spans="1:18" ht="102">
      <c r="A267" t="s">
        <v>62</v>
      </c>
      <c r="E267" s="29" t="s">
        <v>488</v>
      </c>
    </row>
    <row r="268" spans="1:18" ht="12.75" customHeight="1">
      <c r="A268" s="2" t="s">
        <v>50</v>
      </c>
      <c r="B268" s="2"/>
      <c r="C268" s="32" t="s">
        <v>17</v>
      </c>
      <c r="D268" s="2"/>
      <c r="E268" s="21" t="s">
        <v>492</v>
      </c>
      <c r="F268" s="2"/>
      <c r="G268" s="2"/>
      <c r="H268" s="2"/>
      <c r="I268" s="33">
        <f>0+Q268</f>
        <v>0</v>
      </c>
      <c r="J268" s="2"/>
      <c r="O268">
        <f>0+R268</f>
        <v>0</v>
      </c>
      <c r="Q268">
        <f>0+I269+I273+I277+I281+I285</f>
        <v>0</v>
      </c>
      <c r="R268">
        <f>0+O269+O273+O277+O281+O285</f>
        <v>0</v>
      </c>
    </row>
    <row r="269" spans="1:18">
      <c r="A269" s="18" t="s">
        <v>53</v>
      </c>
      <c r="B269" s="23" t="s">
        <v>493</v>
      </c>
      <c r="C269" s="23" t="s">
        <v>494</v>
      </c>
      <c r="D269" s="18" t="s">
        <v>55</v>
      </c>
      <c r="E269" s="24" t="s">
        <v>495</v>
      </c>
      <c r="F269" s="25" t="s">
        <v>496</v>
      </c>
      <c r="G269" s="26">
        <v>196</v>
      </c>
      <c r="H269" s="27"/>
      <c r="I269" s="27">
        <f>ROUND(ROUND(H269,2)*ROUND(G269,3),2)</f>
        <v>0</v>
      </c>
      <c r="J269" s="25" t="s">
        <v>58</v>
      </c>
      <c r="O269">
        <f>(I269*21)/100</f>
        <v>0</v>
      </c>
      <c r="P269" t="s">
        <v>26</v>
      </c>
    </row>
    <row r="270" spans="1:18">
      <c r="A270" s="28" t="s">
        <v>59</v>
      </c>
      <c r="E270" s="29" t="s">
        <v>497</v>
      </c>
    </row>
    <row r="271" spans="1:18">
      <c r="A271" s="30" t="s">
        <v>61</v>
      </c>
      <c r="E271" s="31" t="s">
        <v>498</v>
      </c>
    </row>
    <row r="272" spans="1:18" ht="25.5">
      <c r="A272" t="s">
        <v>62</v>
      </c>
      <c r="E272" s="29" t="s">
        <v>499</v>
      </c>
    </row>
    <row r="273" spans="1:16">
      <c r="A273" s="18" t="s">
        <v>53</v>
      </c>
      <c r="B273" s="23" t="s">
        <v>500</v>
      </c>
      <c r="C273" s="23" t="s">
        <v>501</v>
      </c>
      <c r="D273" s="18" t="s">
        <v>55</v>
      </c>
      <c r="E273" s="24" t="s">
        <v>502</v>
      </c>
      <c r="F273" s="25" t="s">
        <v>222</v>
      </c>
      <c r="G273" s="26">
        <v>17.954999999999998</v>
      </c>
      <c r="H273" s="27"/>
      <c r="I273" s="27">
        <f>ROUND(ROUND(H273,2)*ROUND(G273,3),2)</f>
        <v>0</v>
      </c>
      <c r="J273" s="25" t="s">
        <v>58</v>
      </c>
      <c r="O273">
        <f>(I273*21)/100</f>
        <v>0</v>
      </c>
      <c r="P273" t="s">
        <v>26</v>
      </c>
    </row>
    <row r="274" spans="1:16" ht="25.5">
      <c r="A274" s="28" t="s">
        <v>59</v>
      </c>
      <c r="E274" s="29" t="s">
        <v>503</v>
      </c>
    </row>
    <row r="275" spans="1:16">
      <c r="A275" s="30" t="s">
        <v>61</v>
      </c>
      <c r="E275" s="31" t="s">
        <v>504</v>
      </c>
    </row>
    <row r="276" spans="1:16" ht="382.5">
      <c r="A276" t="s">
        <v>62</v>
      </c>
      <c r="E276" s="29" t="s">
        <v>505</v>
      </c>
    </row>
    <row r="277" spans="1:16">
      <c r="A277" s="18" t="s">
        <v>53</v>
      </c>
      <c r="B277" s="23" t="s">
        <v>506</v>
      </c>
      <c r="C277" s="23" t="s">
        <v>507</v>
      </c>
      <c r="D277" s="18" t="s">
        <v>55</v>
      </c>
      <c r="E277" s="24" t="s">
        <v>508</v>
      </c>
      <c r="F277" s="25" t="s">
        <v>196</v>
      </c>
      <c r="G277" s="26">
        <v>3.95</v>
      </c>
      <c r="H277" s="27"/>
      <c r="I277" s="27">
        <f>ROUND(ROUND(H277,2)*ROUND(G277,3),2)</f>
        <v>0</v>
      </c>
      <c r="J277" s="25" t="s">
        <v>58</v>
      </c>
      <c r="O277">
        <f>(I277*21)/100</f>
        <v>0</v>
      </c>
      <c r="P277" t="s">
        <v>26</v>
      </c>
    </row>
    <row r="278" spans="1:16">
      <c r="A278" s="28" t="s">
        <v>59</v>
      </c>
      <c r="E278" s="29" t="s">
        <v>509</v>
      </c>
    </row>
    <row r="279" spans="1:16">
      <c r="A279" s="30" t="s">
        <v>61</v>
      </c>
      <c r="E279" s="31" t="s">
        <v>510</v>
      </c>
    </row>
    <row r="280" spans="1:16" ht="242.25">
      <c r="A280" t="s">
        <v>62</v>
      </c>
      <c r="E280" s="29" t="s">
        <v>511</v>
      </c>
    </row>
    <row r="281" spans="1:16">
      <c r="A281" s="18" t="s">
        <v>53</v>
      </c>
      <c r="B281" s="23" t="s">
        <v>512</v>
      </c>
      <c r="C281" s="23" t="s">
        <v>513</v>
      </c>
      <c r="D281" s="18" t="s">
        <v>55</v>
      </c>
      <c r="E281" s="24" t="s">
        <v>514</v>
      </c>
      <c r="F281" s="25" t="s">
        <v>222</v>
      </c>
      <c r="G281" s="26">
        <v>9.5</v>
      </c>
      <c r="H281" s="27"/>
      <c r="I281" s="27">
        <f>ROUND(ROUND(H281,2)*ROUND(G281,3),2)</f>
        <v>0</v>
      </c>
      <c r="J281" s="25" t="s">
        <v>58</v>
      </c>
      <c r="O281">
        <f>(I281*21)/100</f>
        <v>0</v>
      </c>
      <c r="P281" t="s">
        <v>26</v>
      </c>
    </row>
    <row r="282" spans="1:16" ht="38.25">
      <c r="A282" s="28" t="s">
        <v>59</v>
      </c>
      <c r="E282" s="29" t="s">
        <v>515</v>
      </c>
    </row>
    <row r="283" spans="1:16">
      <c r="A283" s="30" t="s">
        <v>61</v>
      </c>
      <c r="E283" s="31" t="s">
        <v>516</v>
      </c>
    </row>
    <row r="284" spans="1:16" ht="369.75">
      <c r="A284" t="s">
        <v>62</v>
      </c>
      <c r="E284" s="29" t="s">
        <v>517</v>
      </c>
    </row>
    <row r="285" spans="1:16">
      <c r="A285" s="18" t="s">
        <v>53</v>
      </c>
      <c r="B285" s="23" t="s">
        <v>518</v>
      </c>
      <c r="C285" s="23" t="s">
        <v>519</v>
      </c>
      <c r="D285" s="18" t="s">
        <v>55</v>
      </c>
      <c r="E285" s="24" t="s">
        <v>520</v>
      </c>
      <c r="F285" s="25" t="s">
        <v>196</v>
      </c>
      <c r="G285" s="26">
        <v>1.71</v>
      </c>
      <c r="H285" s="27"/>
      <c r="I285" s="27">
        <f>ROUND(ROUND(H285,2)*ROUND(G285,3),2)</f>
        <v>0</v>
      </c>
      <c r="J285" s="25" t="s">
        <v>58</v>
      </c>
      <c r="O285">
        <f>(I285*21)/100</f>
        <v>0</v>
      </c>
      <c r="P285" t="s">
        <v>26</v>
      </c>
    </row>
    <row r="286" spans="1:16">
      <c r="A286" s="28" t="s">
        <v>59</v>
      </c>
      <c r="E286" s="29" t="s">
        <v>521</v>
      </c>
    </row>
    <row r="287" spans="1:16">
      <c r="A287" s="30" t="s">
        <v>61</v>
      </c>
      <c r="E287" s="31" t="s">
        <v>522</v>
      </c>
    </row>
    <row r="288" spans="1:16" ht="267.75">
      <c r="A288" t="s">
        <v>62</v>
      </c>
      <c r="E288" s="29" t="s">
        <v>523</v>
      </c>
    </row>
    <row r="289" spans="1:18" ht="12.75" customHeight="1">
      <c r="A289" s="2" t="s">
        <v>50</v>
      </c>
      <c r="B289" s="2"/>
      <c r="C289" s="32" t="s">
        <v>46</v>
      </c>
      <c r="D289" s="2"/>
      <c r="E289" s="21" t="s">
        <v>524</v>
      </c>
      <c r="F289" s="2"/>
      <c r="G289" s="2"/>
      <c r="H289" s="2"/>
      <c r="I289" s="33">
        <f>0+Q289</f>
        <v>0</v>
      </c>
      <c r="J289" s="2"/>
      <c r="O289">
        <f>0+R289</f>
        <v>0</v>
      </c>
      <c r="Q289">
        <f>0+I290+I294+I298+I302+I306+I310+I314+I318+I322+I326+I330+I334+I338+I342+I346+I350+I354</f>
        <v>0</v>
      </c>
      <c r="R289">
        <f>0+O290+O294+O298+O302+O306+O310+O314+O318+O322+O326+O330+O334+O338+O342+O346+O350+O354</f>
        <v>0</v>
      </c>
    </row>
    <row r="290" spans="1:18">
      <c r="A290" s="18" t="s">
        <v>53</v>
      </c>
      <c r="B290" s="23" t="s">
        <v>525</v>
      </c>
      <c r="C290" s="23" t="s">
        <v>526</v>
      </c>
      <c r="D290" s="18" t="s">
        <v>55</v>
      </c>
      <c r="E290" s="24" t="s">
        <v>527</v>
      </c>
      <c r="F290" s="25" t="s">
        <v>222</v>
      </c>
      <c r="G290" s="26">
        <v>1.1339999999999999</v>
      </c>
      <c r="H290" s="27"/>
      <c r="I290" s="27">
        <f>ROUND(ROUND(H290,2)*ROUND(G290,3),2)</f>
        <v>0</v>
      </c>
      <c r="J290" s="25" t="s">
        <v>58</v>
      </c>
      <c r="O290">
        <f>(I290*21)/100</f>
        <v>0</v>
      </c>
      <c r="P290" t="s">
        <v>26</v>
      </c>
    </row>
    <row r="291" spans="1:18">
      <c r="A291" s="28" t="s">
        <v>59</v>
      </c>
      <c r="E291" s="29" t="s">
        <v>528</v>
      </c>
    </row>
    <row r="292" spans="1:18">
      <c r="A292" s="30" t="s">
        <v>61</v>
      </c>
      <c r="E292" s="31" t="s">
        <v>529</v>
      </c>
    </row>
    <row r="293" spans="1:18" ht="229.5">
      <c r="A293" t="s">
        <v>62</v>
      </c>
      <c r="E293" s="29" t="s">
        <v>530</v>
      </c>
    </row>
    <row r="294" spans="1:18">
      <c r="A294" s="18" t="s">
        <v>53</v>
      </c>
      <c r="B294" s="23" t="s">
        <v>531</v>
      </c>
      <c r="C294" s="23" t="s">
        <v>532</v>
      </c>
      <c r="D294" s="18" t="s">
        <v>87</v>
      </c>
      <c r="E294" s="24" t="s">
        <v>533</v>
      </c>
      <c r="F294" s="25" t="s">
        <v>222</v>
      </c>
      <c r="G294" s="26">
        <v>2.1419999999999999</v>
      </c>
      <c r="H294" s="27"/>
      <c r="I294" s="27">
        <f>ROUND(ROUND(H294,2)*ROUND(G294,3),2)</f>
        <v>0</v>
      </c>
      <c r="J294" s="25" t="s">
        <v>58</v>
      </c>
      <c r="O294">
        <f>(I294*21)/100</f>
        <v>0</v>
      </c>
      <c r="P294" t="s">
        <v>26</v>
      </c>
    </row>
    <row r="295" spans="1:18">
      <c r="A295" s="28" t="s">
        <v>59</v>
      </c>
      <c r="E295" s="29" t="s">
        <v>534</v>
      </c>
    </row>
    <row r="296" spans="1:18">
      <c r="A296" s="30" t="s">
        <v>61</v>
      </c>
      <c r="E296" s="31" t="s">
        <v>535</v>
      </c>
    </row>
    <row r="297" spans="1:18" ht="369.75">
      <c r="A297" t="s">
        <v>62</v>
      </c>
      <c r="E297" s="29" t="s">
        <v>517</v>
      </c>
    </row>
    <row r="298" spans="1:18">
      <c r="A298" s="18" t="s">
        <v>53</v>
      </c>
      <c r="B298" s="23" t="s">
        <v>536</v>
      </c>
      <c r="C298" s="23" t="s">
        <v>532</v>
      </c>
      <c r="D298" s="18" t="s">
        <v>92</v>
      </c>
      <c r="E298" s="24" t="s">
        <v>533</v>
      </c>
      <c r="F298" s="25" t="s">
        <v>222</v>
      </c>
      <c r="G298" s="26">
        <v>6.9</v>
      </c>
      <c r="H298" s="27"/>
      <c r="I298" s="27">
        <f>ROUND(ROUND(H298,2)*ROUND(G298,3),2)</f>
        <v>0</v>
      </c>
      <c r="J298" s="25" t="s">
        <v>58</v>
      </c>
      <c r="O298">
        <f>(I298*21)/100</f>
        <v>0</v>
      </c>
      <c r="P298" t="s">
        <v>26</v>
      </c>
    </row>
    <row r="299" spans="1:18">
      <c r="A299" s="28" t="s">
        <v>59</v>
      </c>
      <c r="E299" s="29" t="s">
        <v>537</v>
      </c>
    </row>
    <row r="300" spans="1:18">
      <c r="A300" s="30" t="s">
        <v>61</v>
      </c>
      <c r="E300" s="31" t="s">
        <v>538</v>
      </c>
    </row>
    <row r="301" spans="1:18" ht="369.75">
      <c r="A301" t="s">
        <v>62</v>
      </c>
      <c r="E301" s="29" t="s">
        <v>539</v>
      </c>
    </row>
    <row r="302" spans="1:18">
      <c r="A302" s="18" t="s">
        <v>53</v>
      </c>
      <c r="B302" s="23" t="s">
        <v>540</v>
      </c>
      <c r="C302" s="23" t="s">
        <v>532</v>
      </c>
      <c r="D302" s="18" t="s">
        <v>95</v>
      </c>
      <c r="E302" s="24" t="s">
        <v>533</v>
      </c>
      <c r="F302" s="25" t="s">
        <v>222</v>
      </c>
      <c r="G302" s="26">
        <v>0.432</v>
      </c>
      <c r="H302" s="27"/>
      <c r="I302" s="27">
        <f>ROUND(ROUND(H302,2)*ROUND(G302,3),2)</f>
        <v>0</v>
      </c>
      <c r="J302" s="25" t="s">
        <v>58</v>
      </c>
      <c r="O302">
        <f>(I302*21)/100</f>
        <v>0</v>
      </c>
      <c r="P302" t="s">
        <v>26</v>
      </c>
    </row>
    <row r="303" spans="1:18">
      <c r="A303" s="28" t="s">
        <v>59</v>
      </c>
      <c r="E303" s="29" t="s">
        <v>541</v>
      </c>
    </row>
    <row r="304" spans="1:18">
      <c r="A304" s="30" t="s">
        <v>61</v>
      </c>
      <c r="E304" s="31" t="s">
        <v>542</v>
      </c>
    </row>
    <row r="305" spans="1:16" ht="369.75">
      <c r="A305" t="s">
        <v>62</v>
      </c>
      <c r="E305" s="29" t="s">
        <v>539</v>
      </c>
    </row>
    <row r="306" spans="1:16">
      <c r="A306" s="18" t="s">
        <v>53</v>
      </c>
      <c r="B306" s="23" t="s">
        <v>543</v>
      </c>
      <c r="C306" s="23" t="s">
        <v>544</v>
      </c>
      <c r="D306" s="18" t="s">
        <v>55</v>
      </c>
      <c r="E306" s="24" t="s">
        <v>545</v>
      </c>
      <c r="F306" s="25" t="s">
        <v>222</v>
      </c>
      <c r="G306" s="26">
        <v>2.4</v>
      </c>
      <c r="H306" s="27"/>
      <c r="I306" s="27">
        <f>ROUND(ROUND(H306,2)*ROUND(G306,3),2)</f>
        <v>0</v>
      </c>
      <c r="J306" s="25" t="s">
        <v>58</v>
      </c>
      <c r="O306">
        <f>(I306*21)/100</f>
        <v>0</v>
      </c>
      <c r="P306" t="s">
        <v>26</v>
      </c>
    </row>
    <row r="307" spans="1:16">
      <c r="A307" s="28" t="s">
        <v>59</v>
      </c>
      <c r="E307" s="29" t="s">
        <v>546</v>
      </c>
    </row>
    <row r="308" spans="1:16">
      <c r="A308" s="30" t="s">
        <v>61</v>
      </c>
      <c r="E308" s="31" t="s">
        <v>547</v>
      </c>
    </row>
    <row r="309" spans="1:16" ht="369.75">
      <c r="A309" t="s">
        <v>62</v>
      </c>
      <c r="E309" s="29" t="s">
        <v>517</v>
      </c>
    </row>
    <row r="310" spans="1:16">
      <c r="A310" s="18" t="s">
        <v>53</v>
      </c>
      <c r="B310" s="23" t="s">
        <v>548</v>
      </c>
      <c r="C310" s="23" t="s">
        <v>549</v>
      </c>
      <c r="D310" s="18" t="s">
        <v>87</v>
      </c>
      <c r="E310" s="24" t="s">
        <v>550</v>
      </c>
      <c r="F310" s="25" t="s">
        <v>222</v>
      </c>
      <c r="G310" s="26">
        <v>12.39</v>
      </c>
      <c r="H310" s="27"/>
      <c r="I310" s="27">
        <f>ROUND(ROUND(H310,2)*ROUND(G310,3),2)</f>
        <v>0</v>
      </c>
      <c r="J310" s="25" t="s">
        <v>58</v>
      </c>
      <c r="O310">
        <f>(I310*21)/100</f>
        <v>0</v>
      </c>
      <c r="P310" t="s">
        <v>26</v>
      </c>
    </row>
    <row r="311" spans="1:16">
      <c r="A311" s="28" t="s">
        <v>59</v>
      </c>
      <c r="E311" s="29" t="s">
        <v>551</v>
      </c>
    </row>
    <row r="312" spans="1:16">
      <c r="A312" s="30" t="s">
        <v>61</v>
      </c>
      <c r="E312" s="31" t="s">
        <v>552</v>
      </c>
    </row>
    <row r="313" spans="1:16" ht="369.75">
      <c r="A313" t="s">
        <v>62</v>
      </c>
      <c r="E313" s="29" t="s">
        <v>539</v>
      </c>
    </row>
    <row r="314" spans="1:16">
      <c r="A314" s="18" t="s">
        <v>53</v>
      </c>
      <c r="B314" s="23" t="s">
        <v>553</v>
      </c>
      <c r="C314" s="23" t="s">
        <v>549</v>
      </c>
      <c r="D314" s="18" t="s">
        <v>92</v>
      </c>
      <c r="E314" s="24" t="s">
        <v>550</v>
      </c>
      <c r="F314" s="25" t="s">
        <v>222</v>
      </c>
      <c r="G314" s="26">
        <v>1.98</v>
      </c>
      <c r="H314" s="27"/>
      <c r="I314" s="27">
        <f>ROUND(ROUND(H314,2)*ROUND(G314,3),2)</f>
        <v>0</v>
      </c>
      <c r="J314" s="25" t="s">
        <v>58</v>
      </c>
      <c r="O314">
        <f>(I314*21)/100</f>
        <v>0</v>
      </c>
      <c r="P314" t="s">
        <v>26</v>
      </c>
    </row>
    <row r="315" spans="1:16" ht="25.5">
      <c r="A315" s="28" t="s">
        <v>59</v>
      </c>
      <c r="E315" s="29" t="s">
        <v>554</v>
      </c>
    </row>
    <row r="316" spans="1:16">
      <c r="A316" s="30" t="s">
        <v>61</v>
      </c>
      <c r="E316" s="31" t="s">
        <v>555</v>
      </c>
    </row>
    <row r="317" spans="1:16" ht="369.75">
      <c r="A317" t="s">
        <v>62</v>
      </c>
      <c r="E317" s="29" t="s">
        <v>539</v>
      </c>
    </row>
    <row r="318" spans="1:16">
      <c r="A318" s="18" t="s">
        <v>53</v>
      </c>
      <c r="B318" s="23" t="s">
        <v>556</v>
      </c>
      <c r="C318" s="23" t="s">
        <v>557</v>
      </c>
      <c r="D318" s="18" t="s">
        <v>55</v>
      </c>
      <c r="E318" s="24" t="s">
        <v>558</v>
      </c>
      <c r="F318" s="25" t="s">
        <v>222</v>
      </c>
      <c r="G318" s="26">
        <v>1.494</v>
      </c>
      <c r="H318" s="27"/>
      <c r="I318" s="27">
        <f>ROUND(ROUND(H318,2)*ROUND(G318,3),2)</f>
        <v>0</v>
      </c>
      <c r="J318" s="25" t="s">
        <v>58</v>
      </c>
      <c r="O318">
        <f>(I318*21)/100</f>
        <v>0</v>
      </c>
      <c r="P318" t="s">
        <v>26</v>
      </c>
    </row>
    <row r="319" spans="1:16">
      <c r="A319" s="28" t="s">
        <v>59</v>
      </c>
      <c r="E319" s="29" t="s">
        <v>559</v>
      </c>
    </row>
    <row r="320" spans="1:16">
      <c r="A320" s="30" t="s">
        <v>61</v>
      </c>
      <c r="E320" s="31" t="s">
        <v>560</v>
      </c>
    </row>
    <row r="321" spans="1:16" ht="25.5">
      <c r="A321" t="s">
        <v>62</v>
      </c>
      <c r="E321" s="29" t="s">
        <v>561</v>
      </c>
    </row>
    <row r="322" spans="1:16">
      <c r="A322" s="18" t="s">
        <v>53</v>
      </c>
      <c r="B322" s="23" t="s">
        <v>562</v>
      </c>
      <c r="C322" s="23" t="s">
        <v>563</v>
      </c>
      <c r="D322" s="18" t="s">
        <v>55</v>
      </c>
      <c r="E322" s="24" t="s">
        <v>564</v>
      </c>
      <c r="F322" s="25" t="s">
        <v>222</v>
      </c>
      <c r="G322" s="26">
        <v>12.24</v>
      </c>
      <c r="H322" s="27"/>
      <c r="I322" s="27">
        <f>ROUND(ROUND(H322,2)*ROUND(G322,3),2)</f>
        <v>0</v>
      </c>
      <c r="J322" s="25" t="s">
        <v>58</v>
      </c>
      <c r="O322">
        <f>(I322*21)/100</f>
        <v>0</v>
      </c>
      <c r="P322" t="s">
        <v>26</v>
      </c>
    </row>
    <row r="323" spans="1:16" ht="38.25">
      <c r="A323" s="28" t="s">
        <v>59</v>
      </c>
      <c r="E323" s="29" t="s">
        <v>565</v>
      </c>
    </row>
    <row r="324" spans="1:16">
      <c r="A324" s="30" t="s">
        <v>61</v>
      </c>
      <c r="E324" s="31" t="s">
        <v>566</v>
      </c>
    </row>
    <row r="325" spans="1:16" ht="369.75">
      <c r="A325" t="s">
        <v>62</v>
      </c>
      <c r="E325" s="29" t="s">
        <v>539</v>
      </c>
    </row>
    <row r="326" spans="1:16">
      <c r="A326" s="18" t="s">
        <v>53</v>
      </c>
      <c r="B326" s="23" t="s">
        <v>567</v>
      </c>
      <c r="C326" s="23" t="s">
        <v>568</v>
      </c>
      <c r="D326" s="18" t="s">
        <v>55</v>
      </c>
      <c r="E326" s="24" t="s">
        <v>569</v>
      </c>
      <c r="F326" s="25" t="s">
        <v>196</v>
      </c>
      <c r="G326" s="26">
        <v>0.2</v>
      </c>
      <c r="H326" s="27"/>
      <c r="I326" s="27">
        <f>ROUND(ROUND(H326,2)*ROUND(G326,3),2)</f>
        <v>0</v>
      </c>
      <c r="J326" s="25" t="s">
        <v>58</v>
      </c>
      <c r="O326">
        <f>(I326*21)/100</f>
        <v>0</v>
      </c>
      <c r="P326" t="s">
        <v>26</v>
      </c>
    </row>
    <row r="327" spans="1:16">
      <c r="A327" s="28" t="s">
        <v>59</v>
      </c>
      <c r="E327" s="29" t="s">
        <v>570</v>
      </c>
    </row>
    <row r="328" spans="1:16">
      <c r="A328" s="30" t="s">
        <v>61</v>
      </c>
      <c r="E328" s="31" t="s">
        <v>55</v>
      </c>
    </row>
    <row r="329" spans="1:16" ht="178.5">
      <c r="A329" t="s">
        <v>62</v>
      </c>
      <c r="E329" s="29" t="s">
        <v>571</v>
      </c>
    </row>
    <row r="330" spans="1:16">
      <c r="A330" s="18" t="s">
        <v>53</v>
      </c>
      <c r="B330" s="23" t="s">
        <v>572</v>
      </c>
      <c r="C330" s="23" t="s">
        <v>573</v>
      </c>
      <c r="D330" s="18" t="s">
        <v>55</v>
      </c>
      <c r="E330" s="24" t="s">
        <v>574</v>
      </c>
      <c r="F330" s="25" t="s">
        <v>196</v>
      </c>
      <c r="G330" s="26">
        <v>1.706</v>
      </c>
      <c r="H330" s="27"/>
      <c r="I330" s="27">
        <f>ROUND(ROUND(H330,2)*ROUND(G330,3),2)</f>
        <v>0</v>
      </c>
      <c r="J330" s="25" t="s">
        <v>58</v>
      </c>
      <c r="O330">
        <f>(I330*21)/100</f>
        <v>0</v>
      </c>
      <c r="P330" t="s">
        <v>26</v>
      </c>
    </row>
    <row r="331" spans="1:16">
      <c r="A331" s="28" t="s">
        <v>59</v>
      </c>
      <c r="E331" s="29" t="s">
        <v>575</v>
      </c>
    </row>
    <row r="332" spans="1:16">
      <c r="A332" s="30" t="s">
        <v>61</v>
      </c>
      <c r="E332" s="31" t="s">
        <v>576</v>
      </c>
    </row>
    <row r="333" spans="1:16" ht="178.5">
      <c r="A333" t="s">
        <v>62</v>
      </c>
      <c r="E333" s="29" t="s">
        <v>571</v>
      </c>
    </row>
    <row r="334" spans="1:16">
      <c r="A334" s="18" t="s">
        <v>53</v>
      </c>
      <c r="B334" s="23" t="s">
        <v>577</v>
      </c>
      <c r="C334" s="23" t="s">
        <v>578</v>
      </c>
      <c r="D334" s="18" t="s">
        <v>55</v>
      </c>
      <c r="E334" s="24" t="s">
        <v>579</v>
      </c>
      <c r="F334" s="25" t="s">
        <v>222</v>
      </c>
      <c r="G334" s="26">
        <v>19.920000000000002</v>
      </c>
      <c r="H334" s="27"/>
      <c r="I334" s="27">
        <f>ROUND(ROUND(H334,2)*ROUND(G334,3),2)</f>
        <v>0</v>
      </c>
      <c r="J334" s="25" t="s">
        <v>58</v>
      </c>
      <c r="O334">
        <f>(I334*21)/100</f>
        <v>0</v>
      </c>
      <c r="P334" t="s">
        <v>26</v>
      </c>
    </row>
    <row r="335" spans="1:16">
      <c r="A335" s="28" t="s">
        <v>59</v>
      </c>
      <c r="E335" s="29" t="s">
        <v>580</v>
      </c>
    </row>
    <row r="336" spans="1:16">
      <c r="A336" s="30" t="s">
        <v>61</v>
      </c>
      <c r="E336" s="31" t="s">
        <v>581</v>
      </c>
    </row>
    <row r="337" spans="1:16" ht="369.75">
      <c r="A337" t="s">
        <v>62</v>
      </c>
      <c r="E337" s="29" t="s">
        <v>539</v>
      </c>
    </row>
    <row r="338" spans="1:16">
      <c r="A338" s="18" t="s">
        <v>53</v>
      </c>
      <c r="B338" s="23" t="s">
        <v>582</v>
      </c>
      <c r="C338" s="23" t="s">
        <v>583</v>
      </c>
      <c r="D338" s="18" t="s">
        <v>55</v>
      </c>
      <c r="E338" s="24" t="s">
        <v>584</v>
      </c>
      <c r="F338" s="25" t="s">
        <v>222</v>
      </c>
      <c r="G338" s="26">
        <v>7.86</v>
      </c>
      <c r="H338" s="27"/>
      <c r="I338" s="27">
        <f>ROUND(ROUND(H338,2)*ROUND(G338,3),2)</f>
        <v>0</v>
      </c>
      <c r="J338" s="25" t="s">
        <v>58</v>
      </c>
      <c r="O338">
        <f>(I338*21)/100</f>
        <v>0</v>
      </c>
      <c r="P338" t="s">
        <v>26</v>
      </c>
    </row>
    <row r="339" spans="1:16" ht="25.5">
      <c r="A339" s="28" t="s">
        <v>59</v>
      </c>
      <c r="E339" s="29" t="s">
        <v>585</v>
      </c>
    </row>
    <row r="340" spans="1:16">
      <c r="A340" s="30" t="s">
        <v>61</v>
      </c>
      <c r="E340" s="31" t="s">
        <v>586</v>
      </c>
    </row>
    <row r="341" spans="1:16" ht="51">
      <c r="A341" t="s">
        <v>62</v>
      </c>
      <c r="E341" s="29" t="s">
        <v>587</v>
      </c>
    </row>
    <row r="342" spans="1:16">
      <c r="A342" s="18" t="s">
        <v>53</v>
      </c>
      <c r="B342" s="23" t="s">
        <v>588</v>
      </c>
      <c r="C342" s="23" t="s">
        <v>589</v>
      </c>
      <c r="D342" s="18" t="s">
        <v>87</v>
      </c>
      <c r="E342" s="24" t="s">
        <v>590</v>
      </c>
      <c r="F342" s="25" t="s">
        <v>222</v>
      </c>
      <c r="G342" s="26">
        <v>2.64</v>
      </c>
      <c r="H342" s="27"/>
      <c r="I342" s="27">
        <f>ROUND(ROUND(H342,2)*ROUND(G342,3),2)</f>
        <v>0</v>
      </c>
      <c r="J342" s="25" t="s">
        <v>58</v>
      </c>
      <c r="O342">
        <f>(I342*21)/100</f>
        <v>0</v>
      </c>
      <c r="P342" t="s">
        <v>26</v>
      </c>
    </row>
    <row r="343" spans="1:16" ht="25.5">
      <c r="A343" s="28" t="s">
        <v>59</v>
      </c>
      <c r="E343" s="29" t="s">
        <v>591</v>
      </c>
    </row>
    <row r="344" spans="1:16">
      <c r="A344" s="30" t="s">
        <v>61</v>
      </c>
      <c r="E344" s="31" t="s">
        <v>592</v>
      </c>
    </row>
    <row r="345" spans="1:16" ht="102">
      <c r="A345" t="s">
        <v>62</v>
      </c>
      <c r="E345" s="29" t="s">
        <v>593</v>
      </c>
    </row>
    <row r="346" spans="1:16">
      <c r="A346" s="18" t="s">
        <v>53</v>
      </c>
      <c r="B346" s="23" t="s">
        <v>594</v>
      </c>
      <c r="C346" s="23" t="s">
        <v>589</v>
      </c>
      <c r="D346" s="18" t="s">
        <v>92</v>
      </c>
      <c r="E346" s="24" t="s">
        <v>590</v>
      </c>
      <c r="F346" s="25" t="s">
        <v>222</v>
      </c>
      <c r="G346" s="26">
        <v>4.13</v>
      </c>
      <c r="H346" s="27"/>
      <c r="I346" s="27">
        <f>ROUND(ROUND(H346,2)*ROUND(G346,3),2)</f>
        <v>0</v>
      </c>
      <c r="J346" s="25" t="s">
        <v>58</v>
      </c>
      <c r="O346">
        <f>(I346*21)/100</f>
        <v>0</v>
      </c>
      <c r="P346" t="s">
        <v>26</v>
      </c>
    </row>
    <row r="347" spans="1:16" ht="38.25">
      <c r="A347" s="28" t="s">
        <v>59</v>
      </c>
      <c r="E347" s="29" t="s">
        <v>595</v>
      </c>
    </row>
    <row r="348" spans="1:16">
      <c r="A348" s="30" t="s">
        <v>61</v>
      </c>
      <c r="E348" s="31" t="s">
        <v>596</v>
      </c>
    </row>
    <row r="349" spans="1:16" ht="102">
      <c r="A349" t="s">
        <v>62</v>
      </c>
      <c r="E349" s="29" t="s">
        <v>597</v>
      </c>
    </row>
    <row r="350" spans="1:16">
      <c r="A350" s="18" t="s">
        <v>53</v>
      </c>
      <c r="B350" s="23" t="s">
        <v>598</v>
      </c>
      <c r="C350" s="23" t="s">
        <v>599</v>
      </c>
      <c r="D350" s="18" t="s">
        <v>55</v>
      </c>
      <c r="E350" s="24" t="s">
        <v>600</v>
      </c>
      <c r="F350" s="25" t="s">
        <v>222</v>
      </c>
      <c r="G350" s="26">
        <v>16.52</v>
      </c>
      <c r="H350" s="27"/>
      <c r="I350" s="27">
        <f>ROUND(ROUND(H350,2)*ROUND(G350,3),2)</f>
        <v>0</v>
      </c>
      <c r="J350" s="25" t="s">
        <v>58</v>
      </c>
      <c r="O350">
        <f>(I350*21)/100</f>
        <v>0</v>
      </c>
      <c r="P350" t="s">
        <v>26</v>
      </c>
    </row>
    <row r="351" spans="1:16" ht="25.5">
      <c r="A351" s="28" t="s">
        <v>59</v>
      </c>
      <c r="E351" s="29" t="s">
        <v>601</v>
      </c>
    </row>
    <row r="352" spans="1:16">
      <c r="A352" s="30" t="s">
        <v>61</v>
      </c>
      <c r="E352" s="31" t="s">
        <v>602</v>
      </c>
    </row>
    <row r="353" spans="1:18" ht="102">
      <c r="A353" t="s">
        <v>62</v>
      </c>
      <c r="E353" s="29" t="s">
        <v>603</v>
      </c>
    </row>
    <row r="354" spans="1:18">
      <c r="A354" s="18" t="s">
        <v>53</v>
      </c>
      <c r="B354" s="23" t="s">
        <v>604</v>
      </c>
      <c r="C354" s="23" t="s">
        <v>605</v>
      </c>
      <c r="D354" s="18" t="s">
        <v>55</v>
      </c>
      <c r="E354" s="24" t="s">
        <v>606</v>
      </c>
      <c r="F354" s="25" t="s">
        <v>222</v>
      </c>
      <c r="G354" s="26">
        <v>4.55</v>
      </c>
      <c r="H354" s="27"/>
      <c r="I354" s="27">
        <f>ROUND(ROUND(H354,2)*ROUND(G354,3),2)</f>
        <v>0</v>
      </c>
      <c r="J354" s="25" t="s">
        <v>58</v>
      </c>
      <c r="O354">
        <f>(I354*21)/100</f>
        <v>0</v>
      </c>
      <c r="P354" t="s">
        <v>26</v>
      </c>
    </row>
    <row r="355" spans="1:18">
      <c r="A355" s="28" t="s">
        <v>59</v>
      </c>
      <c r="E355" s="29" t="s">
        <v>607</v>
      </c>
    </row>
    <row r="356" spans="1:18">
      <c r="A356" s="30" t="s">
        <v>61</v>
      </c>
      <c r="E356" s="31" t="s">
        <v>608</v>
      </c>
    </row>
    <row r="357" spans="1:18" ht="357">
      <c r="A357" t="s">
        <v>62</v>
      </c>
      <c r="E357" s="29" t="s">
        <v>609</v>
      </c>
    </row>
    <row r="358" spans="1:18" ht="12.75" customHeight="1">
      <c r="A358" s="2" t="s">
        <v>50</v>
      </c>
      <c r="B358" s="2"/>
      <c r="C358" s="32" t="s">
        <v>47</v>
      </c>
      <c r="D358" s="2"/>
      <c r="E358" s="21" t="s">
        <v>610</v>
      </c>
      <c r="F358" s="2"/>
      <c r="G358" s="2"/>
      <c r="H358" s="2"/>
      <c r="I358" s="33">
        <f>0+Q358</f>
        <v>0</v>
      </c>
      <c r="J358" s="2"/>
      <c r="O358">
        <f>0+R358</f>
        <v>0</v>
      </c>
      <c r="Q358">
        <f>0+I359+I363+I367+I371+I375+I379+I383+I387+I391+I395+I399+I403+I407+I411</f>
        <v>0</v>
      </c>
      <c r="R358">
        <f>0+O359+O363+O367+O371+O375+O379+O383+O387+O391+O395+O399+O403+O407+O411</f>
        <v>0</v>
      </c>
    </row>
    <row r="359" spans="1:18">
      <c r="A359" s="18" t="s">
        <v>53</v>
      </c>
      <c r="B359" s="23" t="s">
        <v>611</v>
      </c>
      <c r="C359" s="23" t="s">
        <v>612</v>
      </c>
      <c r="D359" s="18" t="s">
        <v>87</v>
      </c>
      <c r="E359" s="24" t="s">
        <v>613</v>
      </c>
      <c r="F359" s="25" t="s">
        <v>394</v>
      </c>
      <c r="G359" s="26">
        <v>87</v>
      </c>
      <c r="H359" s="27"/>
      <c r="I359" s="27">
        <f>ROUND(ROUND(H359,2)*ROUND(G359,3),2)</f>
        <v>0</v>
      </c>
      <c r="J359" s="25" t="s">
        <v>58</v>
      </c>
      <c r="O359">
        <f>(I359*21)/100</f>
        <v>0</v>
      </c>
      <c r="P359" t="s">
        <v>26</v>
      </c>
    </row>
    <row r="360" spans="1:18">
      <c r="A360" s="28" t="s">
        <v>59</v>
      </c>
      <c r="E360" s="29" t="s">
        <v>614</v>
      </c>
    </row>
    <row r="361" spans="1:18">
      <c r="A361" s="30" t="s">
        <v>61</v>
      </c>
      <c r="E361" s="31" t="s">
        <v>615</v>
      </c>
    </row>
    <row r="362" spans="1:18" ht="51">
      <c r="A362" t="s">
        <v>62</v>
      </c>
      <c r="E362" s="29" t="s">
        <v>616</v>
      </c>
    </row>
    <row r="363" spans="1:18">
      <c r="A363" s="18" t="s">
        <v>53</v>
      </c>
      <c r="B363" s="23" t="s">
        <v>617</v>
      </c>
      <c r="C363" s="23" t="s">
        <v>612</v>
      </c>
      <c r="D363" s="18" t="s">
        <v>92</v>
      </c>
      <c r="E363" s="24" t="s">
        <v>613</v>
      </c>
      <c r="F363" s="25" t="s">
        <v>394</v>
      </c>
      <c r="G363" s="26">
        <v>147</v>
      </c>
      <c r="H363" s="27"/>
      <c r="I363" s="27">
        <f>ROUND(ROUND(H363,2)*ROUND(G363,3),2)</f>
        <v>0</v>
      </c>
      <c r="J363" s="25" t="s">
        <v>58</v>
      </c>
      <c r="O363">
        <f>(I363*21)/100</f>
        <v>0</v>
      </c>
      <c r="P363" t="s">
        <v>26</v>
      </c>
    </row>
    <row r="364" spans="1:18">
      <c r="A364" s="28" t="s">
        <v>59</v>
      </c>
      <c r="E364" s="29" t="s">
        <v>618</v>
      </c>
    </row>
    <row r="365" spans="1:18">
      <c r="A365" s="30" t="s">
        <v>61</v>
      </c>
      <c r="E365" s="31" t="s">
        <v>619</v>
      </c>
    </row>
    <row r="366" spans="1:18" ht="51">
      <c r="A366" t="s">
        <v>62</v>
      </c>
      <c r="E366" s="29" t="s">
        <v>616</v>
      </c>
    </row>
    <row r="367" spans="1:18">
      <c r="A367" s="18" t="s">
        <v>53</v>
      </c>
      <c r="B367" s="23" t="s">
        <v>620</v>
      </c>
      <c r="C367" s="23" t="s">
        <v>621</v>
      </c>
      <c r="D367" s="18" t="s">
        <v>55</v>
      </c>
      <c r="E367" s="24" t="s">
        <v>622</v>
      </c>
      <c r="F367" s="25" t="s">
        <v>394</v>
      </c>
      <c r="G367" s="26">
        <v>150</v>
      </c>
      <c r="H367" s="27"/>
      <c r="I367" s="27">
        <f>ROUND(ROUND(H367,2)*ROUND(G367,3),2)</f>
        <v>0</v>
      </c>
      <c r="J367" s="25" t="s">
        <v>58</v>
      </c>
      <c r="O367">
        <f>(I367*21)/100</f>
        <v>0</v>
      </c>
      <c r="P367" t="s">
        <v>26</v>
      </c>
    </row>
    <row r="368" spans="1:18">
      <c r="A368" s="28" t="s">
        <v>59</v>
      </c>
      <c r="E368" s="29" t="s">
        <v>623</v>
      </c>
    </row>
    <row r="369" spans="1:16">
      <c r="A369" s="30" t="s">
        <v>61</v>
      </c>
      <c r="E369" s="31" t="s">
        <v>624</v>
      </c>
    </row>
    <row r="370" spans="1:16" ht="51">
      <c r="A370" t="s">
        <v>62</v>
      </c>
      <c r="E370" s="29" t="s">
        <v>616</v>
      </c>
    </row>
    <row r="371" spans="1:16">
      <c r="A371" s="18" t="s">
        <v>53</v>
      </c>
      <c r="B371" s="23" t="s">
        <v>625</v>
      </c>
      <c r="C371" s="23" t="s">
        <v>626</v>
      </c>
      <c r="D371" s="18" t="s">
        <v>55</v>
      </c>
      <c r="E371" s="24" t="s">
        <v>627</v>
      </c>
      <c r="F371" s="25" t="s">
        <v>394</v>
      </c>
      <c r="G371" s="26">
        <v>211</v>
      </c>
      <c r="H371" s="27"/>
      <c r="I371" s="27">
        <f>ROUND(ROUND(H371,2)*ROUND(G371,3),2)</f>
        <v>0</v>
      </c>
      <c r="J371" s="25" t="s">
        <v>58</v>
      </c>
      <c r="O371">
        <f>(I371*21)/100</f>
        <v>0</v>
      </c>
      <c r="P371" t="s">
        <v>26</v>
      </c>
    </row>
    <row r="372" spans="1:16">
      <c r="A372" s="28" t="s">
        <v>59</v>
      </c>
      <c r="E372" s="29" t="s">
        <v>628</v>
      </c>
    </row>
    <row r="373" spans="1:16">
      <c r="A373" s="30" t="s">
        <v>61</v>
      </c>
      <c r="E373" s="31" t="s">
        <v>55</v>
      </c>
    </row>
    <row r="374" spans="1:16" ht="51">
      <c r="A374" t="s">
        <v>62</v>
      </c>
      <c r="E374" s="29" t="s">
        <v>629</v>
      </c>
    </row>
    <row r="375" spans="1:16">
      <c r="A375" s="18" t="s">
        <v>53</v>
      </c>
      <c r="B375" s="23" t="s">
        <v>630</v>
      </c>
      <c r="C375" s="23" t="s">
        <v>631</v>
      </c>
      <c r="D375" s="18" t="s">
        <v>55</v>
      </c>
      <c r="E375" s="24" t="s">
        <v>632</v>
      </c>
      <c r="F375" s="25" t="s">
        <v>394</v>
      </c>
      <c r="G375" s="26">
        <v>535</v>
      </c>
      <c r="H375" s="27"/>
      <c r="I375" s="27">
        <f>ROUND(ROUND(H375,2)*ROUND(G375,3),2)</f>
        <v>0</v>
      </c>
      <c r="J375" s="25" t="s">
        <v>58</v>
      </c>
      <c r="O375">
        <f>(I375*21)/100</f>
        <v>0</v>
      </c>
      <c r="P375" t="s">
        <v>26</v>
      </c>
    </row>
    <row r="376" spans="1:16">
      <c r="A376" s="28" t="s">
        <v>59</v>
      </c>
      <c r="E376" s="29" t="s">
        <v>633</v>
      </c>
    </row>
    <row r="377" spans="1:16">
      <c r="A377" s="30" t="s">
        <v>61</v>
      </c>
      <c r="E377" s="31" t="s">
        <v>634</v>
      </c>
    </row>
    <row r="378" spans="1:16" ht="51">
      <c r="A378" t="s">
        <v>62</v>
      </c>
      <c r="E378" s="29" t="s">
        <v>629</v>
      </c>
    </row>
    <row r="379" spans="1:16">
      <c r="A379" s="18" t="s">
        <v>53</v>
      </c>
      <c r="B379" s="23" t="s">
        <v>635</v>
      </c>
      <c r="C379" s="23" t="s">
        <v>636</v>
      </c>
      <c r="D379" s="18" t="s">
        <v>55</v>
      </c>
      <c r="E379" s="24" t="s">
        <v>637</v>
      </c>
      <c r="F379" s="25" t="s">
        <v>394</v>
      </c>
      <c r="G379" s="26">
        <v>13.3</v>
      </c>
      <c r="H379" s="27"/>
      <c r="I379" s="27">
        <f>ROUND(ROUND(H379,2)*ROUND(G379,3),2)</f>
        <v>0</v>
      </c>
      <c r="J379" s="25" t="s">
        <v>58</v>
      </c>
      <c r="O379">
        <f>(I379*21)/100</f>
        <v>0</v>
      </c>
      <c r="P379" t="s">
        <v>26</v>
      </c>
    </row>
    <row r="380" spans="1:16">
      <c r="A380" s="28" t="s">
        <v>59</v>
      </c>
      <c r="E380" s="29" t="s">
        <v>638</v>
      </c>
    </row>
    <row r="381" spans="1:16">
      <c r="A381" s="30" t="s">
        <v>61</v>
      </c>
      <c r="E381" s="31" t="s">
        <v>639</v>
      </c>
    </row>
    <row r="382" spans="1:16" ht="51">
      <c r="A382" t="s">
        <v>62</v>
      </c>
      <c r="E382" s="29" t="s">
        <v>640</v>
      </c>
    </row>
    <row r="383" spans="1:16">
      <c r="A383" s="18" t="s">
        <v>53</v>
      </c>
      <c r="B383" s="23" t="s">
        <v>641</v>
      </c>
      <c r="C383" s="23" t="s">
        <v>642</v>
      </c>
      <c r="D383" s="18" t="s">
        <v>55</v>
      </c>
      <c r="E383" s="24" t="s">
        <v>643</v>
      </c>
      <c r="F383" s="25" t="s">
        <v>394</v>
      </c>
      <c r="G383" s="26">
        <v>39</v>
      </c>
      <c r="H383" s="27"/>
      <c r="I383" s="27">
        <f>ROUND(ROUND(H383,2)*ROUND(G383,3),2)</f>
        <v>0</v>
      </c>
      <c r="J383" s="25" t="s">
        <v>58</v>
      </c>
      <c r="O383">
        <f>(I383*21)/100</f>
        <v>0</v>
      </c>
      <c r="P383" t="s">
        <v>26</v>
      </c>
    </row>
    <row r="384" spans="1:16" ht="25.5">
      <c r="A384" s="28" t="s">
        <v>59</v>
      </c>
      <c r="E384" s="29" t="s">
        <v>644</v>
      </c>
    </row>
    <row r="385" spans="1:16">
      <c r="A385" s="30" t="s">
        <v>61</v>
      </c>
      <c r="E385" s="31" t="s">
        <v>645</v>
      </c>
    </row>
    <row r="386" spans="1:16" ht="51">
      <c r="A386" t="s">
        <v>62</v>
      </c>
      <c r="E386" s="29" t="s">
        <v>646</v>
      </c>
    </row>
    <row r="387" spans="1:16">
      <c r="A387" s="18" t="s">
        <v>53</v>
      </c>
      <c r="B387" s="23" t="s">
        <v>647</v>
      </c>
      <c r="C387" s="23" t="s">
        <v>648</v>
      </c>
      <c r="D387" s="18" t="s">
        <v>55</v>
      </c>
      <c r="E387" s="24" t="s">
        <v>649</v>
      </c>
      <c r="F387" s="25" t="s">
        <v>394</v>
      </c>
      <c r="G387" s="26">
        <v>263.5</v>
      </c>
      <c r="H387" s="27"/>
      <c r="I387" s="27">
        <f>ROUND(ROUND(H387,2)*ROUND(G387,3),2)</f>
        <v>0</v>
      </c>
      <c r="J387" s="25" t="s">
        <v>58</v>
      </c>
      <c r="O387">
        <f>(I387*21)/100</f>
        <v>0</v>
      </c>
      <c r="P387" t="s">
        <v>26</v>
      </c>
    </row>
    <row r="388" spans="1:16">
      <c r="A388" s="28" t="s">
        <v>59</v>
      </c>
      <c r="E388" s="29" t="s">
        <v>650</v>
      </c>
    </row>
    <row r="389" spans="1:16">
      <c r="A389" s="30" t="s">
        <v>61</v>
      </c>
      <c r="E389" s="31" t="s">
        <v>55</v>
      </c>
    </row>
    <row r="390" spans="1:16" ht="140.25">
      <c r="A390" t="s">
        <v>62</v>
      </c>
      <c r="E390" s="29" t="s">
        <v>651</v>
      </c>
    </row>
    <row r="391" spans="1:16">
      <c r="A391" s="18" t="s">
        <v>53</v>
      </c>
      <c r="B391" s="23" t="s">
        <v>652</v>
      </c>
      <c r="C391" s="23" t="s">
        <v>653</v>
      </c>
      <c r="D391" s="18" t="s">
        <v>55</v>
      </c>
      <c r="E391" s="24" t="s">
        <v>654</v>
      </c>
      <c r="F391" s="25" t="s">
        <v>394</v>
      </c>
      <c r="G391" s="26">
        <v>263.5</v>
      </c>
      <c r="H391" s="27"/>
      <c r="I391" s="27">
        <f>ROUND(ROUND(H391,2)*ROUND(G391,3),2)</f>
        <v>0</v>
      </c>
      <c r="J391" s="25" t="s">
        <v>58</v>
      </c>
      <c r="O391">
        <f>(I391*21)/100</f>
        <v>0</v>
      </c>
      <c r="P391" t="s">
        <v>26</v>
      </c>
    </row>
    <row r="392" spans="1:16">
      <c r="A392" s="28" t="s">
        <v>59</v>
      </c>
      <c r="E392" s="29" t="s">
        <v>655</v>
      </c>
    </row>
    <row r="393" spans="1:16">
      <c r="A393" s="30" t="s">
        <v>61</v>
      </c>
      <c r="E393" s="31" t="s">
        <v>55</v>
      </c>
    </row>
    <row r="394" spans="1:16" ht="140.25">
      <c r="A394" t="s">
        <v>62</v>
      </c>
      <c r="E394" s="29" t="s">
        <v>651</v>
      </c>
    </row>
    <row r="395" spans="1:16">
      <c r="A395" s="18" t="s">
        <v>53</v>
      </c>
      <c r="B395" s="23" t="s">
        <v>656</v>
      </c>
      <c r="C395" s="23" t="s">
        <v>657</v>
      </c>
      <c r="D395" s="18" t="s">
        <v>55</v>
      </c>
      <c r="E395" s="24" t="s">
        <v>658</v>
      </c>
      <c r="F395" s="25" t="s">
        <v>394</v>
      </c>
      <c r="G395" s="26">
        <v>211</v>
      </c>
      <c r="H395" s="27"/>
      <c r="I395" s="27">
        <f>ROUND(ROUND(H395,2)*ROUND(G395,3),2)</f>
        <v>0</v>
      </c>
      <c r="J395" s="25" t="s">
        <v>58</v>
      </c>
      <c r="O395">
        <f>(I395*21)/100</f>
        <v>0</v>
      </c>
      <c r="P395" t="s">
        <v>26</v>
      </c>
    </row>
    <row r="396" spans="1:16">
      <c r="A396" s="28" t="s">
        <v>59</v>
      </c>
      <c r="E396" s="29" t="s">
        <v>659</v>
      </c>
    </row>
    <row r="397" spans="1:16">
      <c r="A397" s="30" t="s">
        <v>61</v>
      </c>
      <c r="E397" s="31" t="s">
        <v>660</v>
      </c>
    </row>
    <row r="398" spans="1:16" ht="140.25">
      <c r="A398" t="s">
        <v>62</v>
      </c>
      <c r="E398" s="29" t="s">
        <v>651</v>
      </c>
    </row>
    <row r="399" spans="1:16">
      <c r="A399" s="18" t="s">
        <v>53</v>
      </c>
      <c r="B399" s="23" t="s">
        <v>661</v>
      </c>
      <c r="C399" s="23" t="s">
        <v>662</v>
      </c>
      <c r="D399" s="18" t="s">
        <v>55</v>
      </c>
      <c r="E399" s="24" t="s">
        <v>663</v>
      </c>
      <c r="F399" s="25" t="s">
        <v>394</v>
      </c>
      <c r="G399" s="26">
        <v>60.5</v>
      </c>
      <c r="H399" s="27"/>
      <c r="I399" s="27">
        <f>ROUND(ROUND(H399,2)*ROUND(G399,3),2)</f>
        <v>0</v>
      </c>
      <c r="J399" s="25" t="s">
        <v>58</v>
      </c>
      <c r="O399">
        <f>(I399*21)/100</f>
        <v>0</v>
      </c>
      <c r="P399" t="s">
        <v>26</v>
      </c>
    </row>
    <row r="400" spans="1:16" ht="25.5">
      <c r="A400" s="28" t="s">
        <v>59</v>
      </c>
      <c r="E400" s="29" t="s">
        <v>664</v>
      </c>
    </row>
    <row r="401" spans="1:18">
      <c r="A401" s="30" t="s">
        <v>61</v>
      </c>
      <c r="E401" s="31" t="s">
        <v>665</v>
      </c>
    </row>
    <row r="402" spans="1:18" ht="140.25">
      <c r="A402" t="s">
        <v>62</v>
      </c>
      <c r="E402" s="29" t="s">
        <v>651</v>
      </c>
    </row>
    <row r="403" spans="1:18">
      <c r="A403" s="18" t="s">
        <v>53</v>
      </c>
      <c r="B403" s="23" t="s">
        <v>666</v>
      </c>
      <c r="C403" s="23" t="s">
        <v>667</v>
      </c>
      <c r="D403" s="18" t="s">
        <v>55</v>
      </c>
      <c r="E403" s="24" t="s">
        <v>668</v>
      </c>
      <c r="F403" s="25" t="s">
        <v>394</v>
      </c>
      <c r="G403" s="26">
        <v>95.2</v>
      </c>
      <c r="H403" s="27"/>
      <c r="I403" s="27">
        <f>ROUND(ROUND(H403,2)*ROUND(G403,3),2)</f>
        <v>0</v>
      </c>
      <c r="J403" s="25" t="s">
        <v>58</v>
      </c>
      <c r="O403">
        <f>(I403*21)/100</f>
        <v>0</v>
      </c>
      <c r="P403" t="s">
        <v>26</v>
      </c>
    </row>
    <row r="404" spans="1:18" ht="38.25">
      <c r="A404" s="28" t="s">
        <v>59</v>
      </c>
      <c r="E404" s="29" t="s">
        <v>669</v>
      </c>
    </row>
    <row r="405" spans="1:18">
      <c r="A405" s="30" t="s">
        <v>61</v>
      </c>
      <c r="E405" s="31" t="s">
        <v>670</v>
      </c>
    </row>
    <row r="406" spans="1:18" ht="165.75">
      <c r="A406" t="s">
        <v>62</v>
      </c>
      <c r="E406" s="29" t="s">
        <v>671</v>
      </c>
    </row>
    <row r="407" spans="1:18">
      <c r="A407" s="18" t="s">
        <v>53</v>
      </c>
      <c r="B407" s="23" t="s">
        <v>672</v>
      </c>
      <c r="C407" s="23" t="s">
        <v>673</v>
      </c>
      <c r="D407" s="18" t="s">
        <v>55</v>
      </c>
      <c r="E407" s="24" t="s">
        <v>674</v>
      </c>
      <c r="F407" s="25" t="s">
        <v>394</v>
      </c>
      <c r="G407" s="26">
        <v>4.8</v>
      </c>
      <c r="H407" s="27"/>
      <c r="I407" s="27">
        <f>ROUND(ROUND(H407,2)*ROUND(G407,3),2)</f>
        <v>0</v>
      </c>
      <c r="J407" s="25" t="s">
        <v>58</v>
      </c>
      <c r="O407">
        <f>(I407*21)/100</f>
        <v>0</v>
      </c>
      <c r="P407" t="s">
        <v>26</v>
      </c>
    </row>
    <row r="408" spans="1:18" ht="38.25">
      <c r="A408" s="28" t="s">
        <v>59</v>
      </c>
      <c r="E408" s="29" t="s">
        <v>675</v>
      </c>
    </row>
    <row r="409" spans="1:18">
      <c r="A409" s="30" t="s">
        <v>61</v>
      </c>
      <c r="E409" s="31" t="s">
        <v>676</v>
      </c>
    </row>
    <row r="410" spans="1:18" ht="165.75">
      <c r="A410" t="s">
        <v>62</v>
      </c>
      <c r="E410" s="29" t="s">
        <v>671</v>
      </c>
    </row>
    <row r="411" spans="1:18" ht="25.5">
      <c r="A411" s="18" t="s">
        <v>53</v>
      </c>
      <c r="B411" s="23" t="s">
        <v>677</v>
      </c>
      <c r="C411" s="23" t="s">
        <v>678</v>
      </c>
      <c r="D411" s="18" t="s">
        <v>55</v>
      </c>
      <c r="E411" s="24" t="s">
        <v>679</v>
      </c>
      <c r="F411" s="25" t="s">
        <v>394</v>
      </c>
      <c r="G411" s="26">
        <v>5</v>
      </c>
      <c r="H411" s="27"/>
      <c r="I411" s="27">
        <f>ROUND(ROUND(H411,2)*ROUND(G411,3),2)</f>
        <v>0</v>
      </c>
      <c r="J411" s="25" t="s">
        <v>58</v>
      </c>
      <c r="O411">
        <f>(I411*21)/100</f>
        <v>0</v>
      </c>
      <c r="P411" t="s">
        <v>26</v>
      </c>
    </row>
    <row r="412" spans="1:18" ht="25.5">
      <c r="A412" s="28" t="s">
        <v>59</v>
      </c>
      <c r="E412" s="29" t="s">
        <v>680</v>
      </c>
    </row>
    <row r="413" spans="1:18">
      <c r="A413" s="30" t="s">
        <v>61</v>
      </c>
      <c r="E413" s="31" t="s">
        <v>681</v>
      </c>
    </row>
    <row r="414" spans="1:18" ht="165.75">
      <c r="A414" t="s">
        <v>62</v>
      </c>
      <c r="E414" s="29" t="s">
        <v>671</v>
      </c>
    </row>
    <row r="415" spans="1:18" ht="12.75" customHeight="1">
      <c r="A415" s="2" t="s">
        <v>50</v>
      </c>
      <c r="B415" s="2"/>
      <c r="C415" s="32" t="s">
        <v>19</v>
      </c>
      <c r="D415" s="2"/>
      <c r="E415" s="21" t="s">
        <v>682</v>
      </c>
      <c r="F415" s="2"/>
      <c r="G415" s="2"/>
      <c r="H415" s="2"/>
      <c r="I415" s="33">
        <f>0+Q415</f>
        <v>0</v>
      </c>
      <c r="J415" s="2"/>
      <c r="O415">
        <f>0+R415</f>
        <v>0</v>
      </c>
      <c r="Q415">
        <f>0+I416+I420+I424+I428+I432+I436</f>
        <v>0</v>
      </c>
      <c r="R415">
        <f>0+O416+O420+O424+O428+O432+O436</f>
        <v>0</v>
      </c>
    </row>
    <row r="416" spans="1:18">
      <c r="A416" s="18" t="s">
        <v>53</v>
      </c>
      <c r="B416" s="23" t="s">
        <v>683</v>
      </c>
      <c r="C416" s="23" t="s">
        <v>684</v>
      </c>
      <c r="D416" s="18" t="s">
        <v>55</v>
      </c>
      <c r="E416" s="24" t="s">
        <v>685</v>
      </c>
      <c r="F416" s="25" t="s">
        <v>394</v>
      </c>
      <c r="G416" s="26">
        <v>53.2</v>
      </c>
      <c r="H416" s="27"/>
      <c r="I416" s="27">
        <f>ROUND(ROUND(H416,2)*ROUND(G416,3),2)</f>
        <v>0</v>
      </c>
      <c r="J416" s="25" t="s">
        <v>58</v>
      </c>
      <c r="O416">
        <f>(I416*21)/100</f>
        <v>0</v>
      </c>
      <c r="P416" t="s">
        <v>26</v>
      </c>
    </row>
    <row r="417" spans="1:16">
      <c r="A417" s="28" t="s">
        <v>59</v>
      </c>
      <c r="E417" s="29" t="s">
        <v>686</v>
      </c>
    </row>
    <row r="418" spans="1:16">
      <c r="A418" s="30" t="s">
        <v>61</v>
      </c>
      <c r="E418" s="31" t="s">
        <v>687</v>
      </c>
    </row>
    <row r="419" spans="1:16" ht="25.5">
      <c r="A419" t="s">
        <v>62</v>
      </c>
      <c r="E419" s="29" t="s">
        <v>688</v>
      </c>
    </row>
    <row r="420" spans="1:16" ht="25.5">
      <c r="A420" s="18" t="s">
        <v>53</v>
      </c>
      <c r="B420" s="23" t="s">
        <v>689</v>
      </c>
      <c r="C420" s="23" t="s">
        <v>690</v>
      </c>
      <c r="D420" s="18" t="s">
        <v>55</v>
      </c>
      <c r="E420" s="24" t="s">
        <v>691</v>
      </c>
      <c r="F420" s="25" t="s">
        <v>394</v>
      </c>
      <c r="G420" s="26">
        <v>119.17</v>
      </c>
      <c r="H420" s="27"/>
      <c r="I420" s="27">
        <f>ROUND(ROUND(H420,2)*ROUND(G420,3),2)</f>
        <v>0</v>
      </c>
      <c r="J420" s="25" t="s">
        <v>58</v>
      </c>
      <c r="O420">
        <f>(I420*21)/100</f>
        <v>0</v>
      </c>
      <c r="P420" t="s">
        <v>26</v>
      </c>
    </row>
    <row r="421" spans="1:16" ht="51">
      <c r="A421" s="28" t="s">
        <v>59</v>
      </c>
      <c r="E421" s="29" t="s">
        <v>692</v>
      </c>
    </row>
    <row r="422" spans="1:16">
      <c r="A422" s="30" t="s">
        <v>61</v>
      </c>
      <c r="E422" s="31" t="s">
        <v>693</v>
      </c>
    </row>
    <row r="423" spans="1:16" ht="76.5">
      <c r="A423" t="s">
        <v>62</v>
      </c>
      <c r="E423" s="29" t="s">
        <v>694</v>
      </c>
    </row>
    <row r="424" spans="1:16" ht="25.5">
      <c r="A424" s="18" t="s">
        <v>53</v>
      </c>
      <c r="B424" s="23" t="s">
        <v>695</v>
      </c>
      <c r="C424" s="23" t="s">
        <v>696</v>
      </c>
      <c r="D424" s="18" t="s">
        <v>55</v>
      </c>
      <c r="E424" s="24" t="s">
        <v>697</v>
      </c>
      <c r="F424" s="25" t="s">
        <v>394</v>
      </c>
      <c r="G424" s="26">
        <v>95.335999999999999</v>
      </c>
      <c r="H424" s="27"/>
      <c r="I424" s="27">
        <f>ROUND(ROUND(H424,2)*ROUND(G424,3),2)</f>
        <v>0</v>
      </c>
      <c r="J424" s="25" t="s">
        <v>58</v>
      </c>
      <c r="O424">
        <f>(I424*21)/100</f>
        <v>0</v>
      </c>
      <c r="P424" t="s">
        <v>26</v>
      </c>
    </row>
    <row r="425" spans="1:16" ht="51">
      <c r="A425" s="28" t="s">
        <v>59</v>
      </c>
      <c r="E425" s="29" t="s">
        <v>698</v>
      </c>
    </row>
    <row r="426" spans="1:16">
      <c r="A426" s="30" t="s">
        <v>61</v>
      </c>
      <c r="E426" s="31" t="s">
        <v>699</v>
      </c>
    </row>
    <row r="427" spans="1:16" ht="76.5">
      <c r="A427" t="s">
        <v>62</v>
      </c>
      <c r="E427" s="29" t="s">
        <v>694</v>
      </c>
    </row>
    <row r="428" spans="1:16">
      <c r="A428" s="18" t="s">
        <v>53</v>
      </c>
      <c r="B428" s="23" t="s">
        <v>700</v>
      </c>
      <c r="C428" s="23" t="s">
        <v>701</v>
      </c>
      <c r="D428" s="18" t="s">
        <v>55</v>
      </c>
      <c r="E428" s="24" t="s">
        <v>702</v>
      </c>
      <c r="F428" s="25" t="s">
        <v>394</v>
      </c>
      <c r="G428" s="26">
        <v>23.834</v>
      </c>
      <c r="H428" s="27"/>
      <c r="I428" s="27">
        <f>ROUND(ROUND(H428,2)*ROUND(G428,3),2)</f>
        <v>0</v>
      </c>
      <c r="J428" s="25" t="s">
        <v>58</v>
      </c>
      <c r="O428">
        <f>(I428*21)/100</f>
        <v>0</v>
      </c>
      <c r="P428" t="s">
        <v>26</v>
      </c>
    </row>
    <row r="429" spans="1:16" ht="51">
      <c r="A429" s="28" t="s">
        <v>59</v>
      </c>
      <c r="E429" s="29" t="s">
        <v>703</v>
      </c>
    </row>
    <row r="430" spans="1:16">
      <c r="A430" s="30" t="s">
        <v>61</v>
      </c>
      <c r="E430" s="31" t="s">
        <v>704</v>
      </c>
    </row>
    <row r="431" spans="1:16" ht="76.5">
      <c r="A431" t="s">
        <v>62</v>
      </c>
      <c r="E431" s="29" t="s">
        <v>694</v>
      </c>
    </row>
    <row r="432" spans="1:16">
      <c r="A432" s="18" t="s">
        <v>53</v>
      </c>
      <c r="B432" s="23" t="s">
        <v>705</v>
      </c>
      <c r="C432" s="23" t="s">
        <v>706</v>
      </c>
      <c r="D432" s="18" t="s">
        <v>55</v>
      </c>
      <c r="E432" s="24" t="s">
        <v>707</v>
      </c>
      <c r="F432" s="25" t="s">
        <v>394</v>
      </c>
      <c r="G432" s="26">
        <v>311.98</v>
      </c>
      <c r="H432" s="27"/>
      <c r="I432" s="27">
        <f>ROUND(ROUND(H432,2)*ROUND(G432,3),2)</f>
        <v>0</v>
      </c>
      <c r="J432" s="25" t="s">
        <v>58</v>
      </c>
      <c r="O432">
        <f>(I432*21)/100</f>
        <v>0</v>
      </c>
      <c r="P432" t="s">
        <v>26</v>
      </c>
    </row>
    <row r="433" spans="1:18" ht="25.5">
      <c r="A433" s="28" t="s">
        <v>59</v>
      </c>
      <c r="E433" s="29" t="s">
        <v>708</v>
      </c>
    </row>
    <row r="434" spans="1:18">
      <c r="A434" s="30" t="s">
        <v>61</v>
      </c>
      <c r="E434" s="31" t="s">
        <v>55</v>
      </c>
    </row>
    <row r="435" spans="1:18" ht="76.5">
      <c r="A435" t="s">
        <v>62</v>
      </c>
      <c r="E435" s="29" t="s">
        <v>694</v>
      </c>
    </row>
    <row r="436" spans="1:18">
      <c r="A436" s="18" t="s">
        <v>53</v>
      </c>
      <c r="B436" s="23" t="s">
        <v>709</v>
      </c>
      <c r="C436" s="23" t="s">
        <v>710</v>
      </c>
      <c r="D436" s="18" t="s">
        <v>55</v>
      </c>
      <c r="E436" s="24" t="s">
        <v>711</v>
      </c>
      <c r="F436" s="25" t="s">
        <v>394</v>
      </c>
      <c r="G436" s="26">
        <v>149.56</v>
      </c>
      <c r="H436" s="27"/>
      <c r="I436" s="27">
        <f>ROUND(ROUND(H436,2)*ROUND(G436,3),2)</f>
        <v>0</v>
      </c>
      <c r="J436" s="25" t="s">
        <v>58</v>
      </c>
      <c r="O436">
        <f>(I436*21)/100</f>
        <v>0</v>
      </c>
      <c r="P436" t="s">
        <v>26</v>
      </c>
    </row>
    <row r="437" spans="1:18" ht="51">
      <c r="A437" s="28" t="s">
        <v>59</v>
      </c>
      <c r="E437" s="29" t="s">
        <v>712</v>
      </c>
    </row>
    <row r="438" spans="1:18">
      <c r="A438" s="30" t="s">
        <v>61</v>
      </c>
      <c r="E438" s="31" t="s">
        <v>713</v>
      </c>
    </row>
    <row r="439" spans="1:18" ht="76.5">
      <c r="A439" t="s">
        <v>62</v>
      </c>
      <c r="E439" s="29" t="s">
        <v>694</v>
      </c>
    </row>
    <row r="440" spans="1:18" ht="12.75" customHeight="1">
      <c r="A440" s="2" t="s">
        <v>50</v>
      </c>
      <c r="B440" s="2"/>
      <c r="C440" s="32" t="s">
        <v>85</v>
      </c>
      <c r="D440" s="2"/>
      <c r="E440" s="21" t="s">
        <v>714</v>
      </c>
      <c r="F440" s="2"/>
      <c r="G440" s="2"/>
      <c r="H440" s="2"/>
      <c r="I440" s="33">
        <f>0+Q440</f>
        <v>0</v>
      </c>
      <c r="J440" s="2"/>
      <c r="O440">
        <f>0+R440</f>
        <v>0</v>
      </c>
      <c r="Q440">
        <f>0+I441+I445+I449+I453+I457+I461+I465</f>
        <v>0</v>
      </c>
      <c r="R440">
        <f>0+O441+O445+O449+O453+O457+O461+O465</f>
        <v>0</v>
      </c>
    </row>
    <row r="441" spans="1:18" ht="25.5">
      <c r="A441" s="18" t="s">
        <v>53</v>
      </c>
      <c r="B441" s="23" t="s">
        <v>715</v>
      </c>
      <c r="C441" s="23" t="s">
        <v>716</v>
      </c>
      <c r="D441" s="18" t="s">
        <v>55</v>
      </c>
      <c r="E441" s="24" t="s">
        <v>717</v>
      </c>
      <c r="F441" s="25" t="s">
        <v>394</v>
      </c>
      <c r="G441" s="26">
        <v>27.6</v>
      </c>
      <c r="H441" s="27"/>
      <c r="I441" s="27">
        <f>ROUND(ROUND(H441,2)*ROUND(G441,3),2)</f>
        <v>0</v>
      </c>
      <c r="J441" s="25" t="s">
        <v>58</v>
      </c>
      <c r="O441">
        <f>(I441*21)/100</f>
        <v>0</v>
      </c>
      <c r="P441" t="s">
        <v>26</v>
      </c>
    </row>
    <row r="442" spans="1:18">
      <c r="A442" s="28" t="s">
        <v>59</v>
      </c>
      <c r="E442" s="29" t="s">
        <v>718</v>
      </c>
    </row>
    <row r="443" spans="1:18">
      <c r="A443" s="30" t="s">
        <v>61</v>
      </c>
      <c r="E443" s="31" t="s">
        <v>719</v>
      </c>
    </row>
    <row r="444" spans="1:18" ht="191.25">
      <c r="A444" t="s">
        <v>62</v>
      </c>
      <c r="E444" s="29" t="s">
        <v>720</v>
      </c>
    </row>
    <row r="445" spans="1:18" ht="25.5">
      <c r="A445" s="18" t="s">
        <v>53</v>
      </c>
      <c r="B445" s="23" t="s">
        <v>721</v>
      </c>
      <c r="C445" s="23" t="s">
        <v>722</v>
      </c>
      <c r="D445" s="18" t="s">
        <v>55</v>
      </c>
      <c r="E445" s="24" t="s">
        <v>723</v>
      </c>
      <c r="F445" s="25" t="s">
        <v>394</v>
      </c>
      <c r="G445" s="26">
        <v>89.59</v>
      </c>
      <c r="H445" s="27"/>
      <c r="I445" s="27">
        <f>ROUND(ROUND(H445,2)*ROUND(G445,3),2)</f>
        <v>0</v>
      </c>
      <c r="J445" s="25" t="s">
        <v>58</v>
      </c>
      <c r="O445">
        <f>(I445*21)/100</f>
        <v>0</v>
      </c>
      <c r="P445" t="s">
        <v>26</v>
      </c>
    </row>
    <row r="446" spans="1:18">
      <c r="A446" s="28" t="s">
        <v>59</v>
      </c>
      <c r="E446" s="29" t="s">
        <v>724</v>
      </c>
    </row>
    <row r="447" spans="1:18">
      <c r="A447" s="30" t="s">
        <v>61</v>
      </c>
      <c r="E447" s="31" t="s">
        <v>725</v>
      </c>
    </row>
    <row r="448" spans="1:18" ht="191.25">
      <c r="A448" t="s">
        <v>62</v>
      </c>
      <c r="E448" s="29" t="s">
        <v>720</v>
      </c>
    </row>
    <row r="449" spans="1:16" ht="25.5">
      <c r="A449" s="18" t="s">
        <v>53</v>
      </c>
      <c r="B449" s="23" t="s">
        <v>726</v>
      </c>
      <c r="C449" s="23" t="s">
        <v>727</v>
      </c>
      <c r="D449" s="18" t="s">
        <v>55</v>
      </c>
      <c r="E449" s="24" t="s">
        <v>728</v>
      </c>
      <c r="F449" s="25" t="s">
        <v>394</v>
      </c>
      <c r="G449" s="26">
        <v>86</v>
      </c>
      <c r="H449" s="27"/>
      <c r="I449" s="27">
        <f>ROUND(ROUND(H449,2)*ROUND(G449,3),2)</f>
        <v>0</v>
      </c>
      <c r="J449" s="25" t="s">
        <v>58</v>
      </c>
      <c r="O449">
        <f>(I449*21)/100</f>
        <v>0</v>
      </c>
      <c r="P449" t="s">
        <v>26</v>
      </c>
    </row>
    <row r="450" spans="1:16" ht="25.5">
      <c r="A450" s="28" t="s">
        <v>59</v>
      </c>
      <c r="E450" s="29" t="s">
        <v>729</v>
      </c>
    </row>
    <row r="451" spans="1:16">
      <c r="A451" s="30" t="s">
        <v>61</v>
      </c>
      <c r="E451" s="31" t="s">
        <v>55</v>
      </c>
    </row>
    <row r="452" spans="1:16" ht="216.75">
      <c r="A452" t="s">
        <v>62</v>
      </c>
      <c r="E452" s="29" t="s">
        <v>730</v>
      </c>
    </row>
    <row r="453" spans="1:16">
      <c r="A453" s="18" t="s">
        <v>53</v>
      </c>
      <c r="B453" s="23" t="s">
        <v>731</v>
      </c>
      <c r="C453" s="23" t="s">
        <v>732</v>
      </c>
      <c r="D453" s="18" t="s">
        <v>55</v>
      </c>
      <c r="E453" s="24" t="s">
        <v>733</v>
      </c>
      <c r="F453" s="25" t="s">
        <v>394</v>
      </c>
      <c r="G453" s="26">
        <v>44.1</v>
      </c>
      <c r="H453" s="27"/>
      <c r="I453" s="27">
        <f>ROUND(ROUND(H453,2)*ROUND(G453,3),2)</f>
        <v>0</v>
      </c>
      <c r="J453" s="25" t="s">
        <v>58</v>
      </c>
      <c r="O453">
        <f>(I453*21)/100</f>
        <v>0</v>
      </c>
      <c r="P453" t="s">
        <v>26</v>
      </c>
    </row>
    <row r="454" spans="1:16" ht="25.5">
      <c r="A454" s="28" t="s">
        <v>59</v>
      </c>
      <c r="E454" s="29" t="s">
        <v>734</v>
      </c>
    </row>
    <row r="455" spans="1:16">
      <c r="A455" s="30" t="s">
        <v>61</v>
      </c>
      <c r="E455" s="31" t="s">
        <v>735</v>
      </c>
    </row>
    <row r="456" spans="1:16" ht="38.25">
      <c r="A456" t="s">
        <v>62</v>
      </c>
      <c r="E456" s="29" t="s">
        <v>736</v>
      </c>
    </row>
    <row r="457" spans="1:16">
      <c r="A457" s="18" t="s">
        <v>53</v>
      </c>
      <c r="B457" s="23" t="s">
        <v>737</v>
      </c>
      <c r="C457" s="23" t="s">
        <v>738</v>
      </c>
      <c r="D457" s="18" t="s">
        <v>55</v>
      </c>
      <c r="E457" s="24" t="s">
        <v>739</v>
      </c>
      <c r="F457" s="25" t="s">
        <v>394</v>
      </c>
      <c r="G457" s="26">
        <v>117.19</v>
      </c>
      <c r="H457" s="27"/>
      <c r="I457" s="27">
        <f>ROUND(ROUND(H457,2)*ROUND(G457,3),2)</f>
        <v>0</v>
      </c>
      <c r="J457" s="25" t="s">
        <v>58</v>
      </c>
      <c r="O457">
        <f>(I457*21)/100</f>
        <v>0</v>
      </c>
      <c r="P457" t="s">
        <v>26</v>
      </c>
    </row>
    <row r="458" spans="1:16" ht="25.5">
      <c r="A458" s="28" t="s">
        <v>59</v>
      </c>
      <c r="E458" s="29" t="s">
        <v>740</v>
      </c>
    </row>
    <row r="459" spans="1:16">
      <c r="A459" s="30" t="s">
        <v>61</v>
      </c>
      <c r="E459" s="31" t="s">
        <v>741</v>
      </c>
    </row>
    <row r="460" spans="1:16" ht="38.25">
      <c r="A460" t="s">
        <v>62</v>
      </c>
      <c r="E460" s="29" t="s">
        <v>736</v>
      </c>
    </row>
    <row r="461" spans="1:16">
      <c r="A461" s="18" t="s">
        <v>53</v>
      </c>
      <c r="B461" s="23" t="s">
        <v>742</v>
      </c>
      <c r="C461" s="23" t="s">
        <v>743</v>
      </c>
      <c r="D461" s="18" t="s">
        <v>55</v>
      </c>
      <c r="E461" s="24" t="s">
        <v>744</v>
      </c>
      <c r="F461" s="25" t="s">
        <v>394</v>
      </c>
      <c r="G461" s="26">
        <v>149.56</v>
      </c>
      <c r="H461" s="27"/>
      <c r="I461" s="27">
        <f>ROUND(ROUND(H461,2)*ROUND(G461,3),2)</f>
        <v>0</v>
      </c>
      <c r="J461" s="25" t="s">
        <v>58</v>
      </c>
      <c r="O461">
        <f>(I461*21)/100</f>
        <v>0</v>
      </c>
      <c r="P461" t="s">
        <v>26</v>
      </c>
    </row>
    <row r="462" spans="1:16" ht="25.5">
      <c r="A462" s="28" t="s">
        <v>59</v>
      </c>
      <c r="E462" s="29" t="s">
        <v>745</v>
      </c>
    </row>
    <row r="463" spans="1:16">
      <c r="A463" s="30" t="s">
        <v>61</v>
      </c>
      <c r="E463" s="31" t="s">
        <v>713</v>
      </c>
    </row>
    <row r="464" spans="1:16" ht="51">
      <c r="A464" t="s">
        <v>62</v>
      </c>
      <c r="E464" s="29" t="s">
        <v>746</v>
      </c>
    </row>
    <row r="465" spans="1:18">
      <c r="A465" s="18" t="s">
        <v>53</v>
      </c>
      <c r="B465" s="23" t="s">
        <v>747</v>
      </c>
      <c r="C465" s="23" t="s">
        <v>748</v>
      </c>
      <c r="D465" s="18" t="s">
        <v>55</v>
      </c>
      <c r="E465" s="24" t="s">
        <v>749</v>
      </c>
      <c r="F465" s="25" t="s">
        <v>394</v>
      </c>
      <c r="G465" s="26">
        <v>79.66</v>
      </c>
      <c r="H465" s="27"/>
      <c r="I465" s="27">
        <f>ROUND(ROUND(H465,2)*ROUND(G465,3),2)</f>
        <v>0</v>
      </c>
      <c r="J465" s="25" t="s">
        <v>58</v>
      </c>
      <c r="O465">
        <f>(I465*21)/100</f>
        <v>0</v>
      </c>
      <c r="P465" t="s">
        <v>26</v>
      </c>
    </row>
    <row r="466" spans="1:18">
      <c r="A466" s="28" t="s">
        <v>59</v>
      </c>
      <c r="E466" s="29" t="s">
        <v>750</v>
      </c>
    </row>
    <row r="467" spans="1:18">
      <c r="A467" s="30" t="s">
        <v>61</v>
      </c>
      <c r="E467" s="31" t="s">
        <v>751</v>
      </c>
    </row>
    <row r="468" spans="1:18" ht="51">
      <c r="A468" t="s">
        <v>62</v>
      </c>
      <c r="E468" s="29" t="s">
        <v>746</v>
      </c>
    </row>
    <row r="469" spans="1:18" ht="12.75" customHeight="1">
      <c r="A469" s="2" t="s">
        <v>50</v>
      </c>
      <c r="B469" s="2"/>
      <c r="C469" s="32" t="s">
        <v>91</v>
      </c>
      <c r="D469" s="2"/>
      <c r="E469" s="21" t="s">
        <v>752</v>
      </c>
      <c r="F469" s="2"/>
      <c r="G469" s="2"/>
      <c r="H469" s="2"/>
      <c r="I469" s="33">
        <f>0+Q469</f>
        <v>0</v>
      </c>
      <c r="J469" s="2"/>
      <c r="O469">
        <f>0+R469</f>
        <v>0</v>
      </c>
      <c r="Q469">
        <f>0+I470+I474+I478+I482+I486+I490</f>
        <v>0</v>
      </c>
      <c r="R469">
        <f>0+O470+O474+O478+O482+O486+O490</f>
        <v>0</v>
      </c>
    </row>
    <row r="470" spans="1:18">
      <c r="A470" s="18" t="s">
        <v>53</v>
      </c>
      <c r="B470" s="23" t="s">
        <v>753</v>
      </c>
      <c r="C470" s="23" t="s">
        <v>754</v>
      </c>
      <c r="D470" s="18" t="s">
        <v>55</v>
      </c>
      <c r="E470" s="24" t="s">
        <v>755</v>
      </c>
      <c r="F470" s="25" t="s">
        <v>252</v>
      </c>
      <c r="G470" s="26">
        <v>39</v>
      </c>
      <c r="H470" s="27"/>
      <c r="I470" s="27">
        <f>ROUND(ROUND(H470,2)*ROUND(G470,3),2)</f>
        <v>0</v>
      </c>
      <c r="J470" s="25" t="s">
        <v>58</v>
      </c>
      <c r="O470">
        <f>(I470*21)/100</f>
        <v>0</v>
      </c>
      <c r="P470" t="s">
        <v>26</v>
      </c>
    </row>
    <row r="471" spans="1:18" ht="51">
      <c r="A471" s="28" t="s">
        <v>59</v>
      </c>
      <c r="E471" s="29" t="s">
        <v>756</v>
      </c>
    </row>
    <row r="472" spans="1:18">
      <c r="A472" s="30" t="s">
        <v>61</v>
      </c>
      <c r="E472" s="31" t="s">
        <v>757</v>
      </c>
    </row>
    <row r="473" spans="1:18" ht="255">
      <c r="A473" t="s">
        <v>62</v>
      </c>
      <c r="E473" s="29" t="s">
        <v>758</v>
      </c>
    </row>
    <row r="474" spans="1:18">
      <c r="A474" s="18" t="s">
        <v>53</v>
      </c>
      <c r="B474" s="23" t="s">
        <v>759</v>
      </c>
      <c r="C474" s="23" t="s">
        <v>760</v>
      </c>
      <c r="D474" s="18" t="s">
        <v>55</v>
      </c>
      <c r="E474" s="24" t="s">
        <v>761</v>
      </c>
      <c r="F474" s="25" t="s">
        <v>252</v>
      </c>
      <c r="G474" s="26">
        <v>19</v>
      </c>
      <c r="H474" s="27"/>
      <c r="I474" s="27">
        <f>ROUND(ROUND(H474,2)*ROUND(G474,3),2)</f>
        <v>0</v>
      </c>
      <c r="J474" s="25" t="s">
        <v>58</v>
      </c>
      <c r="O474">
        <f>(I474*21)/100</f>
        <v>0</v>
      </c>
      <c r="P474" t="s">
        <v>26</v>
      </c>
    </row>
    <row r="475" spans="1:18" ht="25.5">
      <c r="A475" s="28" t="s">
        <v>59</v>
      </c>
      <c r="E475" s="29" t="s">
        <v>762</v>
      </c>
    </row>
    <row r="476" spans="1:18">
      <c r="A476" s="30" t="s">
        <v>61</v>
      </c>
      <c r="E476" s="31" t="s">
        <v>763</v>
      </c>
    </row>
    <row r="477" spans="1:18" ht="242.25">
      <c r="A477" t="s">
        <v>62</v>
      </c>
      <c r="E477" s="29" t="s">
        <v>764</v>
      </c>
    </row>
    <row r="478" spans="1:18">
      <c r="A478" s="18" t="s">
        <v>53</v>
      </c>
      <c r="B478" s="23" t="s">
        <v>765</v>
      </c>
      <c r="C478" s="23" t="s">
        <v>766</v>
      </c>
      <c r="D478" s="18" t="s">
        <v>55</v>
      </c>
      <c r="E478" s="24" t="s">
        <v>767</v>
      </c>
      <c r="F478" s="25" t="s">
        <v>252</v>
      </c>
      <c r="G478" s="26">
        <v>146.69999999999999</v>
      </c>
      <c r="H478" s="27"/>
      <c r="I478" s="27">
        <f>ROUND(ROUND(H478,2)*ROUND(G478,3),2)</f>
        <v>0</v>
      </c>
      <c r="J478" s="25" t="s">
        <v>58</v>
      </c>
      <c r="O478">
        <f>(I478*21)/100</f>
        <v>0</v>
      </c>
      <c r="P478" t="s">
        <v>26</v>
      </c>
    </row>
    <row r="479" spans="1:18" ht="25.5">
      <c r="A479" s="28" t="s">
        <v>59</v>
      </c>
      <c r="E479" s="29" t="s">
        <v>768</v>
      </c>
    </row>
    <row r="480" spans="1:18">
      <c r="A480" s="30" t="s">
        <v>61</v>
      </c>
      <c r="E480" s="31" t="s">
        <v>769</v>
      </c>
    </row>
    <row r="481" spans="1:18" ht="242.25">
      <c r="A481" t="s">
        <v>62</v>
      </c>
      <c r="E481" s="29" t="s">
        <v>770</v>
      </c>
    </row>
    <row r="482" spans="1:18">
      <c r="A482" s="18" t="s">
        <v>53</v>
      </c>
      <c r="B482" s="23" t="s">
        <v>771</v>
      </c>
      <c r="C482" s="23" t="s">
        <v>772</v>
      </c>
      <c r="D482" s="18" t="s">
        <v>87</v>
      </c>
      <c r="E482" s="24" t="s">
        <v>773</v>
      </c>
      <c r="F482" s="25" t="s">
        <v>112</v>
      </c>
      <c r="G482" s="26">
        <v>3</v>
      </c>
      <c r="H482" s="27"/>
      <c r="I482" s="27">
        <f>ROUND(ROUND(H482,2)*ROUND(G482,3),2)</f>
        <v>0</v>
      </c>
      <c r="J482" s="25" t="s">
        <v>58</v>
      </c>
      <c r="O482">
        <f>(I482*21)/100</f>
        <v>0</v>
      </c>
      <c r="P482" t="s">
        <v>26</v>
      </c>
    </row>
    <row r="483" spans="1:18" ht="25.5">
      <c r="A483" s="28" t="s">
        <v>59</v>
      </c>
      <c r="E483" s="29" t="s">
        <v>774</v>
      </c>
    </row>
    <row r="484" spans="1:18">
      <c r="A484" s="30" t="s">
        <v>61</v>
      </c>
      <c r="E484" s="31" t="s">
        <v>55</v>
      </c>
    </row>
    <row r="485" spans="1:18" ht="76.5">
      <c r="A485" t="s">
        <v>62</v>
      </c>
      <c r="E485" s="29" t="s">
        <v>775</v>
      </c>
    </row>
    <row r="486" spans="1:18">
      <c r="A486" s="18" t="s">
        <v>53</v>
      </c>
      <c r="B486" s="23" t="s">
        <v>776</v>
      </c>
      <c r="C486" s="23" t="s">
        <v>772</v>
      </c>
      <c r="D486" s="18" t="s">
        <v>92</v>
      </c>
      <c r="E486" s="24" t="s">
        <v>773</v>
      </c>
      <c r="F486" s="25" t="s">
        <v>112</v>
      </c>
      <c r="G486" s="26">
        <v>1</v>
      </c>
      <c r="H486" s="27"/>
      <c r="I486" s="27">
        <f>ROUND(ROUND(H486,2)*ROUND(G486,3),2)</f>
        <v>0</v>
      </c>
      <c r="J486" s="25" t="s">
        <v>58</v>
      </c>
      <c r="O486">
        <f>(I486*21)/100</f>
        <v>0</v>
      </c>
      <c r="P486" t="s">
        <v>26</v>
      </c>
    </row>
    <row r="487" spans="1:18" ht="38.25">
      <c r="A487" s="28" t="s">
        <v>59</v>
      </c>
      <c r="E487" s="29" t="s">
        <v>777</v>
      </c>
    </row>
    <row r="488" spans="1:18">
      <c r="A488" s="30" t="s">
        <v>61</v>
      </c>
      <c r="E488" s="31" t="s">
        <v>55</v>
      </c>
    </row>
    <row r="489" spans="1:18" ht="76.5">
      <c r="A489" t="s">
        <v>62</v>
      </c>
      <c r="E489" s="29" t="s">
        <v>775</v>
      </c>
    </row>
    <row r="490" spans="1:18">
      <c r="A490" s="18" t="s">
        <v>53</v>
      </c>
      <c r="B490" s="23" t="s">
        <v>778</v>
      </c>
      <c r="C490" s="23" t="s">
        <v>779</v>
      </c>
      <c r="D490" s="18" t="s">
        <v>55</v>
      </c>
      <c r="E490" s="24" t="s">
        <v>780</v>
      </c>
      <c r="F490" s="25" t="s">
        <v>112</v>
      </c>
      <c r="G490" s="26">
        <v>1</v>
      </c>
      <c r="H490" s="27"/>
      <c r="I490" s="27">
        <f>ROUND(ROUND(H490,2)*ROUND(G490,3),2)</f>
        <v>0</v>
      </c>
      <c r="J490" s="25" t="s">
        <v>58</v>
      </c>
      <c r="O490">
        <f>(I490*21)/100</f>
        <v>0</v>
      </c>
      <c r="P490" t="s">
        <v>26</v>
      </c>
    </row>
    <row r="491" spans="1:18" ht="25.5">
      <c r="A491" s="28" t="s">
        <v>59</v>
      </c>
      <c r="E491" s="29" t="s">
        <v>781</v>
      </c>
    </row>
    <row r="492" spans="1:18">
      <c r="A492" s="30" t="s">
        <v>61</v>
      </c>
      <c r="E492" s="31" t="s">
        <v>55</v>
      </c>
    </row>
    <row r="493" spans="1:18" ht="38.25">
      <c r="A493" t="s">
        <v>62</v>
      </c>
      <c r="E493" s="29" t="s">
        <v>782</v>
      </c>
    </row>
    <row r="494" spans="1:18" ht="12.75" customHeight="1">
      <c r="A494" s="2" t="s">
        <v>50</v>
      </c>
      <c r="B494" s="2"/>
      <c r="C494" s="32" t="s">
        <v>94</v>
      </c>
      <c r="D494" s="2"/>
      <c r="E494" s="21" t="s">
        <v>783</v>
      </c>
      <c r="F494" s="2"/>
      <c r="G494" s="2"/>
      <c r="H494" s="2"/>
      <c r="I494" s="33">
        <f>0+Q494</f>
        <v>0</v>
      </c>
      <c r="J494" s="2"/>
      <c r="O494">
        <f>0+R494</f>
        <v>0</v>
      </c>
      <c r="Q494">
        <f>0+I495+I499+I503+I507+I511+I515+I519+I523+I527+I531+I535+I539+I543+I547+I551+I555+I559+I563+I567+I571+I575+I579+I583+I587+I591+I595+I599+I603+I607+I611+I615+I619+I623+I627+I631+I635+I639+I643+I647+I651+I655+I659+I663+I667+I671+I675+I679+I683</f>
        <v>0</v>
      </c>
      <c r="R494">
        <f>0+O495+O499+O503+O507+O511+O515+O519+O523+O527+O531+O535+O539+O543+O547+O551+O555+O559+O563+O567+O571+O575+O579+O583+O587+O591+O595+O599+O603+O607+O611+O615+O619+O623+O627+O631+O635+O639+O643+O647+O651+O655+O659+O663+O667+O671+O675+O679+O683</f>
        <v>0</v>
      </c>
    </row>
    <row r="495" spans="1:18">
      <c r="A495" s="18" t="s">
        <v>53</v>
      </c>
      <c r="B495" s="23" t="s">
        <v>784</v>
      </c>
      <c r="C495" s="23" t="s">
        <v>785</v>
      </c>
      <c r="D495" s="18" t="s">
        <v>55</v>
      </c>
      <c r="E495" s="24" t="s">
        <v>786</v>
      </c>
      <c r="F495" s="25" t="s">
        <v>252</v>
      </c>
      <c r="G495" s="26">
        <v>26.5</v>
      </c>
      <c r="H495" s="27"/>
      <c r="I495" s="27">
        <f>ROUND(ROUND(H495,2)*ROUND(G495,3),2)</f>
        <v>0</v>
      </c>
      <c r="J495" s="25" t="s">
        <v>58</v>
      </c>
      <c r="O495">
        <f>(I495*21)/100</f>
        <v>0</v>
      </c>
      <c r="P495" t="s">
        <v>26</v>
      </c>
    </row>
    <row r="496" spans="1:18" ht="38.25">
      <c r="A496" s="28" t="s">
        <v>59</v>
      </c>
      <c r="E496" s="29" t="s">
        <v>787</v>
      </c>
    </row>
    <row r="497" spans="1:16">
      <c r="A497" s="30" t="s">
        <v>61</v>
      </c>
      <c r="E497" s="31" t="s">
        <v>788</v>
      </c>
    </row>
    <row r="498" spans="1:16" ht="38.25">
      <c r="A498" t="s">
        <v>62</v>
      </c>
      <c r="E498" s="29" t="s">
        <v>789</v>
      </c>
    </row>
    <row r="499" spans="1:16">
      <c r="A499" s="18" t="s">
        <v>53</v>
      </c>
      <c r="B499" s="23" t="s">
        <v>790</v>
      </c>
      <c r="C499" s="23" t="s">
        <v>791</v>
      </c>
      <c r="D499" s="18" t="s">
        <v>55</v>
      </c>
      <c r="E499" s="24" t="s">
        <v>792</v>
      </c>
      <c r="F499" s="25" t="s">
        <v>252</v>
      </c>
      <c r="G499" s="26">
        <v>26.6</v>
      </c>
      <c r="H499" s="27"/>
      <c r="I499" s="27">
        <f>ROUND(ROUND(H499,2)*ROUND(G499,3),2)</f>
        <v>0</v>
      </c>
      <c r="J499" s="25" t="s">
        <v>58</v>
      </c>
      <c r="O499">
        <f>(I499*21)/100</f>
        <v>0</v>
      </c>
      <c r="P499" t="s">
        <v>26</v>
      </c>
    </row>
    <row r="500" spans="1:16" ht="38.25">
      <c r="A500" s="28" t="s">
        <v>59</v>
      </c>
      <c r="E500" s="29" t="s">
        <v>793</v>
      </c>
    </row>
    <row r="501" spans="1:16">
      <c r="A501" s="30" t="s">
        <v>61</v>
      </c>
      <c r="E501" s="31" t="s">
        <v>794</v>
      </c>
    </row>
    <row r="502" spans="1:16" ht="63.75">
      <c r="A502" t="s">
        <v>62</v>
      </c>
      <c r="E502" s="29" t="s">
        <v>795</v>
      </c>
    </row>
    <row r="503" spans="1:16">
      <c r="A503" s="18" t="s">
        <v>53</v>
      </c>
      <c r="B503" s="23" t="s">
        <v>796</v>
      </c>
      <c r="C503" s="23" t="s">
        <v>797</v>
      </c>
      <c r="D503" s="18" t="s">
        <v>55</v>
      </c>
      <c r="E503" s="24" t="s">
        <v>798</v>
      </c>
      <c r="F503" s="25" t="s">
        <v>112</v>
      </c>
      <c r="G503" s="26">
        <v>6</v>
      </c>
      <c r="H503" s="27"/>
      <c r="I503" s="27">
        <f>ROUND(ROUND(H503,2)*ROUND(G503,3),2)</f>
        <v>0</v>
      </c>
      <c r="J503" s="25" t="s">
        <v>58</v>
      </c>
      <c r="O503">
        <f>(I503*21)/100</f>
        <v>0</v>
      </c>
      <c r="P503" t="s">
        <v>26</v>
      </c>
    </row>
    <row r="504" spans="1:16" ht="25.5">
      <c r="A504" s="28" t="s">
        <v>59</v>
      </c>
      <c r="E504" s="29" t="s">
        <v>799</v>
      </c>
    </row>
    <row r="505" spans="1:16">
      <c r="A505" s="30" t="s">
        <v>61</v>
      </c>
      <c r="E505" s="31" t="s">
        <v>800</v>
      </c>
    </row>
    <row r="506" spans="1:16" ht="38.25">
      <c r="A506" t="s">
        <v>62</v>
      </c>
      <c r="E506" s="29" t="s">
        <v>801</v>
      </c>
    </row>
    <row r="507" spans="1:16">
      <c r="A507" s="18" t="s">
        <v>53</v>
      </c>
      <c r="B507" s="23" t="s">
        <v>802</v>
      </c>
      <c r="C507" s="23" t="s">
        <v>803</v>
      </c>
      <c r="D507" s="18" t="s">
        <v>55</v>
      </c>
      <c r="E507" s="24" t="s">
        <v>804</v>
      </c>
      <c r="F507" s="25" t="s">
        <v>112</v>
      </c>
      <c r="G507" s="26">
        <v>4</v>
      </c>
      <c r="H507" s="27"/>
      <c r="I507" s="27">
        <f>ROUND(ROUND(H507,2)*ROUND(G507,3),2)</f>
        <v>0</v>
      </c>
      <c r="J507" s="25" t="s">
        <v>58</v>
      </c>
      <c r="O507">
        <f>(I507*21)/100</f>
        <v>0</v>
      </c>
      <c r="P507" t="s">
        <v>26</v>
      </c>
    </row>
    <row r="508" spans="1:16" ht="25.5">
      <c r="A508" s="28" t="s">
        <v>59</v>
      </c>
      <c r="E508" s="29" t="s">
        <v>805</v>
      </c>
    </row>
    <row r="509" spans="1:16">
      <c r="A509" s="30" t="s">
        <v>61</v>
      </c>
      <c r="E509" s="31" t="s">
        <v>55</v>
      </c>
    </row>
    <row r="510" spans="1:16" ht="25.5">
      <c r="A510" t="s">
        <v>62</v>
      </c>
      <c r="E510" s="29" t="s">
        <v>806</v>
      </c>
    </row>
    <row r="511" spans="1:16" ht="25.5">
      <c r="A511" s="18" t="s">
        <v>53</v>
      </c>
      <c r="B511" s="23" t="s">
        <v>807</v>
      </c>
      <c r="C511" s="23" t="s">
        <v>808</v>
      </c>
      <c r="D511" s="18" t="s">
        <v>55</v>
      </c>
      <c r="E511" s="24" t="s">
        <v>809</v>
      </c>
      <c r="F511" s="25" t="s">
        <v>112</v>
      </c>
      <c r="G511" s="26">
        <v>2</v>
      </c>
      <c r="H511" s="27"/>
      <c r="I511" s="27">
        <f>ROUND(ROUND(H511,2)*ROUND(G511,3),2)</f>
        <v>0</v>
      </c>
      <c r="J511" s="25" t="s">
        <v>58</v>
      </c>
      <c r="O511">
        <f>(I511*21)/100</f>
        <v>0</v>
      </c>
      <c r="P511" t="s">
        <v>26</v>
      </c>
    </row>
    <row r="512" spans="1:16">
      <c r="A512" s="28" t="s">
        <v>59</v>
      </c>
      <c r="E512" s="29" t="s">
        <v>810</v>
      </c>
    </row>
    <row r="513" spans="1:16">
      <c r="A513" s="30" t="s">
        <v>61</v>
      </c>
      <c r="E513" s="31" t="s">
        <v>55</v>
      </c>
    </row>
    <row r="514" spans="1:16" ht="63.75">
      <c r="A514" t="s">
        <v>62</v>
      </c>
      <c r="E514" s="29" t="s">
        <v>169</v>
      </c>
    </row>
    <row r="515" spans="1:16" ht="25.5">
      <c r="A515" s="18" t="s">
        <v>53</v>
      </c>
      <c r="B515" s="23" t="s">
        <v>811</v>
      </c>
      <c r="C515" s="23" t="s">
        <v>812</v>
      </c>
      <c r="D515" s="18" t="s">
        <v>55</v>
      </c>
      <c r="E515" s="24" t="s">
        <v>813</v>
      </c>
      <c r="F515" s="25" t="s">
        <v>112</v>
      </c>
      <c r="G515" s="26">
        <v>2</v>
      </c>
      <c r="H515" s="27"/>
      <c r="I515" s="27">
        <f>ROUND(ROUND(H515,2)*ROUND(G515,3),2)</f>
        <v>0</v>
      </c>
      <c r="J515" s="25" t="s">
        <v>58</v>
      </c>
      <c r="O515">
        <f>(I515*21)/100</f>
        <v>0</v>
      </c>
      <c r="P515" t="s">
        <v>26</v>
      </c>
    </row>
    <row r="516" spans="1:16" ht="38.25">
      <c r="A516" s="28" t="s">
        <v>59</v>
      </c>
      <c r="E516" s="29" t="s">
        <v>814</v>
      </c>
    </row>
    <row r="517" spans="1:16">
      <c r="A517" s="30" t="s">
        <v>61</v>
      </c>
      <c r="E517" s="31" t="s">
        <v>55</v>
      </c>
    </row>
    <row r="518" spans="1:16" ht="25.5">
      <c r="A518" t="s">
        <v>62</v>
      </c>
      <c r="E518" s="29" t="s">
        <v>815</v>
      </c>
    </row>
    <row r="519" spans="1:16">
      <c r="A519" s="18" t="s">
        <v>53</v>
      </c>
      <c r="B519" s="23" t="s">
        <v>816</v>
      </c>
      <c r="C519" s="23" t="s">
        <v>817</v>
      </c>
      <c r="D519" s="18" t="s">
        <v>55</v>
      </c>
      <c r="E519" s="24" t="s">
        <v>818</v>
      </c>
      <c r="F519" s="25" t="s">
        <v>112</v>
      </c>
      <c r="G519" s="26">
        <v>1</v>
      </c>
      <c r="H519" s="27"/>
      <c r="I519" s="27">
        <f>ROUND(ROUND(H519,2)*ROUND(G519,3),2)</f>
        <v>0</v>
      </c>
      <c r="J519" s="25" t="s">
        <v>58</v>
      </c>
      <c r="O519">
        <f>(I519*21)/100</f>
        <v>0</v>
      </c>
      <c r="P519" t="s">
        <v>26</v>
      </c>
    </row>
    <row r="520" spans="1:16" ht="25.5">
      <c r="A520" s="28" t="s">
        <v>59</v>
      </c>
      <c r="E520" s="29" t="s">
        <v>819</v>
      </c>
    </row>
    <row r="521" spans="1:16">
      <c r="A521" s="30" t="s">
        <v>61</v>
      </c>
      <c r="E521" s="31" t="s">
        <v>55</v>
      </c>
    </row>
    <row r="522" spans="1:16" ht="25.5">
      <c r="A522" t="s">
        <v>62</v>
      </c>
      <c r="E522" s="29" t="s">
        <v>815</v>
      </c>
    </row>
    <row r="523" spans="1:16">
      <c r="A523" s="18" t="s">
        <v>53</v>
      </c>
      <c r="B523" s="23" t="s">
        <v>820</v>
      </c>
      <c r="C523" s="23" t="s">
        <v>821</v>
      </c>
      <c r="D523" s="18" t="s">
        <v>55</v>
      </c>
      <c r="E523" s="24" t="s">
        <v>822</v>
      </c>
      <c r="F523" s="25" t="s">
        <v>112</v>
      </c>
      <c r="G523" s="26">
        <v>2</v>
      </c>
      <c r="H523" s="27"/>
      <c r="I523" s="27">
        <f>ROUND(ROUND(H523,2)*ROUND(G523,3),2)</f>
        <v>0</v>
      </c>
      <c r="J523" s="25" t="s">
        <v>58</v>
      </c>
      <c r="O523">
        <f>(I523*21)/100</f>
        <v>0</v>
      </c>
      <c r="P523" t="s">
        <v>26</v>
      </c>
    </row>
    <row r="524" spans="1:16" ht="25.5">
      <c r="A524" s="28" t="s">
        <v>59</v>
      </c>
      <c r="E524" s="29" t="s">
        <v>823</v>
      </c>
    </row>
    <row r="525" spans="1:16">
      <c r="A525" s="30" t="s">
        <v>61</v>
      </c>
      <c r="E525" s="31" t="s">
        <v>55</v>
      </c>
    </row>
    <row r="526" spans="1:16" ht="25.5">
      <c r="A526" t="s">
        <v>62</v>
      </c>
      <c r="E526" s="29" t="s">
        <v>815</v>
      </c>
    </row>
    <row r="527" spans="1:16" ht="25.5">
      <c r="A527" s="18" t="s">
        <v>53</v>
      </c>
      <c r="B527" s="23" t="s">
        <v>824</v>
      </c>
      <c r="C527" s="23" t="s">
        <v>825</v>
      </c>
      <c r="D527" s="18" t="s">
        <v>55</v>
      </c>
      <c r="E527" s="24" t="s">
        <v>826</v>
      </c>
      <c r="F527" s="25" t="s">
        <v>394</v>
      </c>
      <c r="G527" s="26">
        <v>18.375</v>
      </c>
      <c r="H527" s="27"/>
      <c r="I527" s="27">
        <f>ROUND(ROUND(H527,2)*ROUND(G527,3),2)</f>
        <v>0</v>
      </c>
      <c r="J527" s="25" t="s">
        <v>58</v>
      </c>
      <c r="O527">
        <f>(I527*21)/100</f>
        <v>0</v>
      </c>
      <c r="P527" t="s">
        <v>26</v>
      </c>
    </row>
    <row r="528" spans="1:16" ht="25.5">
      <c r="A528" s="28" t="s">
        <v>59</v>
      </c>
      <c r="E528" s="29" t="s">
        <v>827</v>
      </c>
    </row>
    <row r="529" spans="1:16">
      <c r="A529" s="30" t="s">
        <v>61</v>
      </c>
      <c r="E529" s="31" t="s">
        <v>828</v>
      </c>
    </row>
    <row r="530" spans="1:16" ht="38.25">
      <c r="A530" t="s">
        <v>62</v>
      </c>
      <c r="E530" s="29" t="s">
        <v>829</v>
      </c>
    </row>
    <row r="531" spans="1:16" ht="25.5">
      <c r="A531" s="18" t="s">
        <v>53</v>
      </c>
      <c r="B531" s="23" t="s">
        <v>830</v>
      </c>
      <c r="C531" s="23" t="s">
        <v>831</v>
      </c>
      <c r="D531" s="18" t="s">
        <v>55</v>
      </c>
      <c r="E531" s="24" t="s">
        <v>832</v>
      </c>
      <c r="F531" s="25" t="s">
        <v>394</v>
      </c>
      <c r="G531" s="26">
        <v>18.375</v>
      </c>
      <c r="H531" s="27"/>
      <c r="I531" s="27">
        <f>ROUND(ROUND(H531,2)*ROUND(G531,3),2)</f>
        <v>0</v>
      </c>
      <c r="J531" s="25" t="s">
        <v>58</v>
      </c>
      <c r="O531">
        <f>(I531*21)/100</f>
        <v>0</v>
      </c>
      <c r="P531" t="s">
        <v>26</v>
      </c>
    </row>
    <row r="532" spans="1:16" ht="25.5">
      <c r="A532" s="28" t="s">
        <v>59</v>
      </c>
      <c r="E532" s="29" t="s">
        <v>833</v>
      </c>
    </row>
    <row r="533" spans="1:16">
      <c r="A533" s="30" t="s">
        <v>61</v>
      </c>
      <c r="E533" s="31" t="s">
        <v>55</v>
      </c>
    </row>
    <row r="534" spans="1:16" ht="38.25">
      <c r="A534" t="s">
        <v>62</v>
      </c>
      <c r="E534" s="29" t="s">
        <v>829</v>
      </c>
    </row>
    <row r="535" spans="1:16">
      <c r="A535" s="18" t="s">
        <v>53</v>
      </c>
      <c r="B535" s="23" t="s">
        <v>834</v>
      </c>
      <c r="C535" s="23" t="s">
        <v>835</v>
      </c>
      <c r="D535" s="18" t="s">
        <v>55</v>
      </c>
      <c r="E535" s="24" t="s">
        <v>836</v>
      </c>
      <c r="F535" s="25" t="s">
        <v>252</v>
      </c>
      <c r="G535" s="26">
        <v>1</v>
      </c>
      <c r="H535" s="27"/>
      <c r="I535" s="27">
        <f>ROUND(ROUND(H535,2)*ROUND(G535,3),2)</f>
        <v>0</v>
      </c>
      <c r="J535" s="25" t="s">
        <v>58</v>
      </c>
      <c r="O535">
        <f>(I535*21)/100</f>
        <v>0</v>
      </c>
      <c r="P535" t="s">
        <v>26</v>
      </c>
    </row>
    <row r="536" spans="1:16">
      <c r="A536" s="28" t="s">
        <v>59</v>
      </c>
      <c r="E536" s="29" t="s">
        <v>837</v>
      </c>
    </row>
    <row r="537" spans="1:16">
      <c r="A537" s="30" t="s">
        <v>61</v>
      </c>
      <c r="E537" s="31" t="s">
        <v>55</v>
      </c>
    </row>
    <row r="538" spans="1:16" ht="51">
      <c r="A538" t="s">
        <v>62</v>
      </c>
      <c r="E538" s="29" t="s">
        <v>838</v>
      </c>
    </row>
    <row r="539" spans="1:16">
      <c r="A539" s="18" t="s">
        <v>53</v>
      </c>
      <c r="B539" s="23" t="s">
        <v>839</v>
      </c>
      <c r="C539" s="23" t="s">
        <v>840</v>
      </c>
      <c r="D539" s="18" t="s">
        <v>55</v>
      </c>
      <c r="E539" s="24" t="s">
        <v>841</v>
      </c>
      <c r="F539" s="25" t="s">
        <v>252</v>
      </c>
      <c r="G539" s="26">
        <v>44.4</v>
      </c>
      <c r="H539" s="27"/>
      <c r="I539" s="27">
        <f>ROUND(ROUND(H539,2)*ROUND(G539,3),2)</f>
        <v>0</v>
      </c>
      <c r="J539" s="25" t="s">
        <v>58</v>
      </c>
      <c r="O539">
        <f>(I539*21)/100</f>
        <v>0</v>
      </c>
      <c r="P539" t="s">
        <v>26</v>
      </c>
    </row>
    <row r="540" spans="1:16">
      <c r="A540" s="28" t="s">
        <v>59</v>
      </c>
      <c r="E540" s="29" t="s">
        <v>842</v>
      </c>
    </row>
    <row r="541" spans="1:16">
      <c r="A541" s="30" t="s">
        <v>61</v>
      </c>
      <c r="E541" s="31" t="s">
        <v>843</v>
      </c>
    </row>
    <row r="542" spans="1:16" ht="51">
      <c r="A542" t="s">
        <v>62</v>
      </c>
      <c r="E542" s="29" t="s">
        <v>844</v>
      </c>
    </row>
    <row r="543" spans="1:16">
      <c r="A543" s="18" t="s">
        <v>53</v>
      </c>
      <c r="B543" s="23" t="s">
        <v>845</v>
      </c>
      <c r="C543" s="23" t="s">
        <v>846</v>
      </c>
      <c r="D543" s="18" t="s">
        <v>55</v>
      </c>
      <c r="E543" s="24" t="s">
        <v>847</v>
      </c>
      <c r="F543" s="25" t="s">
        <v>252</v>
      </c>
      <c r="G543" s="26">
        <v>80</v>
      </c>
      <c r="H543" s="27"/>
      <c r="I543" s="27">
        <f>ROUND(ROUND(H543,2)*ROUND(G543,3),2)</f>
        <v>0</v>
      </c>
      <c r="J543" s="25" t="s">
        <v>58</v>
      </c>
      <c r="O543">
        <f>(I543*21)/100</f>
        <v>0</v>
      </c>
      <c r="P543" t="s">
        <v>26</v>
      </c>
    </row>
    <row r="544" spans="1:16">
      <c r="A544" s="28" t="s">
        <v>59</v>
      </c>
      <c r="E544" s="29" t="s">
        <v>848</v>
      </c>
    </row>
    <row r="545" spans="1:16">
      <c r="A545" s="30" t="s">
        <v>61</v>
      </c>
      <c r="E545" s="31" t="s">
        <v>849</v>
      </c>
    </row>
    <row r="546" spans="1:16" ht="51">
      <c r="A546" t="s">
        <v>62</v>
      </c>
      <c r="E546" s="29" t="s">
        <v>850</v>
      </c>
    </row>
    <row r="547" spans="1:16">
      <c r="A547" s="18" t="s">
        <v>53</v>
      </c>
      <c r="B547" s="23" t="s">
        <v>851</v>
      </c>
      <c r="C547" s="23" t="s">
        <v>852</v>
      </c>
      <c r="D547" s="18" t="s">
        <v>55</v>
      </c>
      <c r="E547" s="24" t="s">
        <v>853</v>
      </c>
      <c r="F547" s="25" t="s">
        <v>252</v>
      </c>
      <c r="G547" s="26">
        <v>48</v>
      </c>
      <c r="H547" s="27"/>
      <c r="I547" s="27">
        <f>ROUND(ROUND(H547,2)*ROUND(G547,3),2)</f>
        <v>0</v>
      </c>
      <c r="J547" s="25" t="s">
        <v>58</v>
      </c>
      <c r="O547">
        <f>(I547*21)/100</f>
        <v>0</v>
      </c>
      <c r="P547" t="s">
        <v>26</v>
      </c>
    </row>
    <row r="548" spans="1:16" ht="25.5">
      <c r="A548" s="28" t="s">
        <v>59</v>
      </c>
      <c r="E548" s="29" t="s">
        <v>854</v>
      </c>
    </row>
    <row r="549" spans="1:16">
      <c r="A549" s="30" t="s">
        <v>61</v>
      </c>
      <c r="E549" s="31" t="s">
        <v>855</v>
      </c>
    </row>
    <row r="550" spans="1:16" ht="51">
      <c r="A550" t="s">
        <v>62</v>
      </c>
      <c r="E550" s="29" t="s">
        <v>856</v>
      </c>
    </row>
    <row r="551" spans="1:16">
      <c r="A551" s="18" t="s">
        <v>53</v>
      </c>
      <c r="B551" s="23" t="s">
        <v>857</v>
      </c>
      <c r="C551" s="23" t="s">
        <v>858</v>
      </c>
      <c r="D551" s="18" t="s">
        <v>55</v>
      </c>
      <c r="E551" s="24" t="s">
        <v>859</v>
      </c>
      <c r="F551" s="25" t="s">
        <v>112</v>
      </c>
      <c r="G551" s="26">
        <v>1</v>
      </c>
      <c r="H551" s="27"/>
      <c r="I551" s="27">
        <f>ROUND(ROUND(H551,2)*ROUND(G551,3),2)</f>
        <v>0</v>
      </c>
      <c r="J551" s="25" t="s">
        <v>58</v>
      </c>
      <c r="O551">
        <f>(I551*21)/100</f>
        <v>0</v>
      </c>
      <c r="P551" t="s">
        <v>26</v>
      </c>
    </row>
    <row r="552" spans="1:16">
      <c r="A552" s="28" t="s">
        <v>59</v>
      </c>
      <c r="E552" s="29" t="s">
        <v>860</v>
      </c>
    </row>
    <row r="553" spans="1:16">
      <c r="A553" s="30" t="s">
        <v>61</v>
      </c>
      <c r="E553" s="31" t="s">
        <v>55</v>
      </c>
    </row>
    <row r="554" spans="1:16" ht="408">
      <c r="A554" t="s">
        <v>62</v>
      </c>
      <c r="E554" s="29" t="s">
        <v>861</v>
      </c>
    </row>
    <row r="555" spans="1:16">
      <c r="A555" s="18" t="s">
        <v>53</v>
      </c>
      <c r="B555" s="23" t="s">
        <v>862</v>
      </c>
      <c r="C555" s="23" t="s">
        <v>863</v>
      </c>
      <c r="D555" s="18" t="s">
        <v>87</v>
      </c>
      <c r="E555" s="24" t="s">
        <v>864</v>
      </c>
      <c r="F555" s="25" t="s">
        <v>252</v>
      </c>
      <c r="G555" s="26">
        <v>13</v>
      </c>
      <c r="H555" s="27"/>
      <c r="I555" s="27">
        <f>ROUND(ROUND(H555,2)*ROUND(G555,3),2)</f>
        <v>0</v>
      </c>
      <c r="J555" s="25" t="s">
        <v>58</v>
      </c>
      <c r="O555">
        <f>(I555*21)/100</f>
        <v>0</v>
      </c>
      <c r="P555" t="s">
        <v>26</v>
      </c>
    </row>
    <row r="556" spans="1:16">
      <c r="A556" s="28" t="s">
        <v>59</v>
      </c>
      <c r="E556" s="29" t="s">
        <v>865</v>
      </c>
    </row>
    <row r="557" spans="1:16">
      <c r="A557" s="30" t="s">
        <v>61</v>
      </c>
      <c r="E557" s="31" t="s">
        <v>866</v>
      </c>
    </row>
    <row r="558" spans="1:16" ht="25.5">
      <c r="A558" t="s">
        <v>62</v>
      </c>
      <c r="E558" s="29" t="s">
        <v>867</v>
      </c>
    </row>
    <row r="559" spans="1:16">
      <c r="A559" s="18" t="s">
        <v>53</v>
      </c>
      <c r="B559" s="23" t="s">
        <v>868</v>
      </c>
      <c r="C559" s="23" t="s">
        <v>863</v>
      </c>
      <c r="D559" s="18" t="s">
        <v>92</v>
      </c>
      <c r="E559" s="24" t="s">
        <v>864</v>
      </c>
      <c r="F559" s="25" t="s">
        <v>252</v>
      </c>
      <c r="G559" s="26">
        <v>29.8</v>
      </c>
      <c r="H559" s="27"/>
      <c r="I559" s="27">
        <f>ROUND(ROUND(H559,2)*ROUND(G559,3),2)</f>
        <v>0</v>
      </c>
      <c r="J559" s="25" t="s">
        <v>58</v>
      </c>
      <c r="O559">
        <f>(I559*21)/100</f>
        <v>0</v>
      </c>
      <c r="P559" t="s">
        <v>26</v>
      </c>
    </row>
    <row r="560" spans="1:16" ht="25.5">
      <c r="A560" s="28" t="s">
        <v>59</v>
      </c>
      <c r="E560" s="29" t="s">
        <v>869</v>
      </c>
    </row>
    <row r="561" spans="1:16">
      <c r="A561" s="30" t="s">
        <v>61</v>
      </c>
      <c r="E561" s="31" t="s">
        <v>870</v>
      </c>
    </row>
    <row r="562" spans="1:16" ht="25.5">
      <c r="A562" t="s">
        <v>62</v>
      </c>
      <c r="E562" s="29" t="s">
        <v>867</v>
      </c>
    </row>
    <row r="563" spans="1:16">
      <c r="A563" s="18" t="s">
        <v>53</v>
      </c>
      <c r="B563" s="23" t="s">
        <v>871</v>
      </c>
      <c r="C563" s="23" t="s">
        <v>863</v>
      </c>
      <c r="D563" s="18" t="s">
        <v>95</v>
      </c>
      <c r="E563" s="24" t="s">
        <v>864</v>
      </c>
      <c r="F563" s="25" t="s">
        <v>252</v>
      </c>
      <c r="G563" s="26">
        <v>36.700000000000003</v>
      </c>
      <c r="H563" s="27"/>
      <c r="I563" s="27">
        <f>ROUND(ROUND(H563,2)*ROUND(G563,3),2)</f>
        <v>0</v>
      </c>
      <c r="J563" s="25" t="s">
        <v>58</v>
      </c>
      <c r="O563">
        <f>(I563*21)/100</f>
        <v>0</v>
      </c>
      <c r="P563" t="s">
        <v>26</v>
      </c>
    </row>
    <row r="564" spans="1:16" ht="25.5">
      <c r="A564" s="28" t="s">
        <v>59</v>
      </c>
      <c r="E564" s="29" t="s">
        <v>872</v>
      </c>
    </row>
    <row r="565" spans="1:16">
      <c r="A565" s="30" t="s">
        <v>61</v>
      </c>
      <c r="E565" s="31" t="s">
        <v>55</v>
      </c>
    </row>
    <row r="566" spans="1:16" ht="25.5">
      <c r="A566" t="s">
        <v>62</v>
      </c>
      <c r="E566" s="29" t="s">
        <v>867</v>
      </c>
    </row>
    <row r="567" spans="1:16">
      <c r="A567" s="18" t="s">
        <v>53</v>
      </c>
      <c r="B567" s="23" t="s">
        <v>873</v>
      </c>
      <c r="C567" s="23" t="s">
        <v>874</v>
      </c>
      <c r="D567" s="18" t="s">
        <v>87</v>
      </c>
      <c r="E567" s="24" t="s">
        <v>875</v>
      </c>
      <c r="F567" s="25" t="s">
        <v>394</v>
      </c>
      <c r="G567" s="26">
        <v>2.7</v>
      </c>
      <c r="H567" s="27"/>
      <c r="I567" s="27">
        <f>ROUND(ROUND(H567,2)*ROUND(G567,3),2)</f>
        <v>0</v>
      </c>
      <c r="J567" s="25" t="s">
        <v>58</v>
      </c>
      <c r="O567">
        <f>(I567*21)/100</f>
        <v>0</v>
      </c>
      <c r="P567" t="s">
        <v>26</v>
      </c>
    </row>
    <row r="568" spans="1:16">
      <c r="A568" s="28" t="s">
        <v>59</v>
      </c>
      <c r="E568" s="29" t="s">
        <v>876</v>
      </c>
    </row>
    <row r="569" spans="1:16">
      <c r="A569" s="30" t="s">
        <v>61</v>
      </c>
      <c r="E569" s="31" t="s">
        <v>877</v>
      </c>
    </row>
    <row r="570" spans="1:16" ht="25.5">
      <c r="A570" t="s">
        <v>62</v>
      </c>
      <c r="E570" s="29" t="s">
        <v>878</v>
      </c>
    </row>
    <row r="571" spans="1:16">
      <c r="A571" s="18" t="s">
        <v>53</v>
      </c>
      <c r="B571" s="23" t="s">
        <v>879</v>
      </c>
      <c r="C571" s="23" t="s">
        <v>874</v>
      </c>
      <c r="D571" s="18" t="s">
        <v>92</v>
      </c>
      <c r="E571" s="24" t="s">
        <v>875</v>
      </c>
      <c r="F571" s="25" t="s">
        <v>394</v>
      </c>
      <c r="G571" s="26">
        <v>16.559999999999999</v>
      </c>
      <c r="H571" s="27"/>
      <c r="I571" s="27">
        <f>ROUND(ROUND(H571,2)*ROUND(G571,3),2)</f>
        <v>0</v>
      </c>
      <c r="J571" s="25" t="s">
        <v>58</v>
      </c>
      <c r="O571">
        <f>(I571*21)/100</f>
        <v>0</v>
      </c>
      <c r="P571" t="s">
        <v>26</v>
      </c>
    </row>
    <row r="572" spans="1:16">
      <c r="A572" s="28" t="s">
        <v>59</v>
      </c>
      <c r="E572" s="29" t="s">
        <v>880</v>
      </c>
    </row>
    <row r="573" spans="1:16">
      <c r="A573" s="30" t="s">
        <v>61</v>
      </c>
      <c r="E573" s="31" t="s">
        <v>881</v>
      </c>
    </row>
    <row r="574" spans="1:16" ht="25.5">
      <c r="A574" t="s">
        <v>62</v>
      </c>
      <c r="E574" s="29" t="s">
        <v>878</v>
      </c>
    </row>
    <row r="575" spans="1:16">
      <c r="A575" s="18" t="s">
        <v>53</v>
      </c>
      <c r="B575" s="23" t="s">
        <v>882</v>
      </c>
      <c r="C575" s="23" t="s">
        <v>883</v>
      </c>
      <c r="D575" s="18" t="s">
        <v>55</v>
      </c>
      <c r="E575" s="24" t="s">
        <v>884</v>
      </c>
      <c r="F575" s="25" t="s">
        <v>394</v>
      </c>
      <c r="G575" s="26">
        <v>3.84</v>
      </c>
      <c r="H575" s="27"/>
      <c r="I575" s="27">
        <f>ROUND(ROUND(H575,2)*ROUND(G575,3),2)</f>
        <v>0</v>
      </c>
      <c r="J575" s="25" t="s">
        <v>58</v>
      </c>
      <c r="O575">
        <f>(I575*21)/100</f>
        <v>0</v>
      </c>
      <c r="P575" t="s">
        <v>26</v>
      </c>
    </row>
    <row r="576" spans="1:16">
      <c r="A576" s="28" t="s">
        <v>59</v>
      </c>
      <c r="E576" s="29" t="s">
        <v>885</v>
      </c>
    </row>
    <row r="577" spans="1:16">
      <c r="A577" s="30" t="s">
        <v>61</v>
      </c>
      <c r="E577" s="31" t="s">
        <v>886</v>
      </c>
    </row>
    <row r="578" spans="1:16" ht="25.5">
      <c r="A578" t="s">
        <v>62</v>
      </c>
      <c r="E578" s="29" t="s">
        <v>878</v>
      </c>
    </row>
    <row r="579" spans="1:16">
      <c r="A579" s="18" t="s">
        <v>53</v>
      </c>
      <c r="B579" s="23" t="s">
        <v>887</v>
      </c>
      <c r="C579" s="23" t="s">
        <v>888</v>
      </c>
      <c r="D579" s="18" t="s">
        <v>87</v>
      </c>
      <c r="E579" s="24" t="s">
        <v>889</v>
      </c>
      <c r="F579" s="25" t="s">
        <v>252</v>
      </c>
      <c r="G579" s="26">
        <v>13</v>
      </c>
      <c r="H579" s="27"/>
      <c r="I579" s="27">
        <f>ROUND(ROUND(H579,2)*ROUND(G579,3),2)</f>
        <v>0</v>
      </c>
      <c r="J579" s="25" t="s">
        <v>58</v>
      </c>
      <c r="O579">
        <f>(I579*21)/100</f>
        <v>0</v>
      </c>
      <c r="P579" t="s">
        <v>26</v>
      </c>
    </row>
    <row r="580" spans="1:16">
      <c r="A580" s="28" t="s">
        <v>59</v>
      </c>
      <c r="E580" s="29" t="s">
        <v>890</v>
      </c>
    </row>
    <row r="581" spans="1:16">
      <c r="A581" s="30" t="s">
        <v>61</v>
      </c>
      <c r="E581" s="31" t="s">
        <v>55</v>
      </c>
    </row>
    <row r="582" spans="1:16" ht="38.25">
      <c r="A582" t="s">
        <v>62</v>
      </c>
      <c r="E582" s="29" t="s">
        <v>891</v>
      </c>
    </row>
    <row r="583" spans="1:16">
      <c r="A583" s="18" t="s">
        <v>53</v>
      </c>
      <c r="B583" s="23" t="s">
        <v>892</v>
      </c>
      <c r="C583" s="23" t="s">
        <v>888</v>
      </c>
      <c r="D583" s="18" t="s">
        <v>92</v>
      </c>
      <c r="E583" s="24" t="s">
        <v>889</v>
      </c>
      <c r="F583" s="25" t="s">
        <v>252</v>
      </c>
      <c r="G583" s="26">
        <v>66.5</v>
      </c>
      <c r="H583" s="27"/>
      <c r="I583" s="27">
        <f>ROUND(ROUND(H583,2)*ROUND(G583,3),2)</f>
        <v>0</v>
      </c>
      <c r="J583" s="25" t="s">
        <v>58</v>
      </c>
      <c r="O583">
        <f>(I583*21)/100</f>
        <v>0</v>
      </c>
      <c r="P583" t="s">
        <v>26</v>
      </c>
    </row>
    <row r="584" spans="1:16" ht="25.5">
      <c r="A584" s="28" t="s">
        <v>59</v>
      </c>
      <c r="E584" s="29" t="s">
        <v>893</v>
      </c>
    </row>
    <row r="585" spans="1:16">
      <c r="A585" s="30" t="s">
        <v>61</v>
      </c>
      <c r="E585" s="31" t="s">
        <v>894</v>
      </c>
    </row>
    <row r="586" spans="1:16" ht="38.25">
      <c r="A586" t="s">
        <v>62</v>
      </c>
      <c r="E586" s="29" t="s">
        <v>891</v>
      </c>
    </row>
    <row r="587" spans="1:16">
      <c r="A587" s="18" t="s">
        <v>53</v>
      </c>
      <c r="B587" s="23" t="s">
        <v>895</v>
      </c>
      <c r="C587" s="23" t="s">
        <v>896</v>
      </c>
      <c r="D587" s="18" t="s">
        <v>87</v>
      </c>
      <c r="E587" s="24" t="s">
        <v>897</v>
      </c>
      <c r="F587" s="25" t="s">
        <v>252</v>
      </c>
      <c r="G587" s="26">
        <v>79.2</v>
      </c>
      <c r="H587" s="27"/>
      <c r="I587" s="27">
        <f>ROUND(ROUND(H587,2)*ROUND(G587,3),2)</f>
        <v>0</v>
      </c>
      <c r="J587" s="25" t="s">
        <v>58</v>
      </c>
      <c r="O587">
        <f>(I587*21)/100</f>
        <v>0</v>
      </c>
      <c r="P587" t="s">
        <v>26</v>
      </c>
    </row>
    <row r="588" spans="1:16">
      <c r="A588" s="28" t="s">
        <v>59</v>
      </c>
      <c r="E588" s="29" t="s">
        <v>898</v>
      </c>
    </row>
    <row r="589" spans="1:16">
      <c r="A589" s="30" t="s">
        <v>61</v>
      </c>
      <c r="E589" s="31" t="s">
        <v>899</v>
      </c>
    </row>
    <row r="590" spans="1:16" ht="38.25">
      <c r="A590" t="s">
        <v>62</v>
      </c>
      <c r="E590" s="29" t="s">
        <v>891</v>
      </c>
    </row>
    <row r="591" spans="1:16">
      <c r="A591" s="18" t="s">
        <v>53</v>
      </c>
      <c r="B591" s="23" t="s">
        <v>900</v>
      </c>
      <c r="C591" s="23" t="s">
        <v>896</v>
      </c>
      <c r="D591" s="18" t="s">
        <v>92</v>
      </c>
      <c r="E591" s="24" t="s">
        <v>897</v>
      </c>
      <c r="F591" s="25" t="s">
        <v>252</v>
      </c>
      <c r="G591" s="26">
        <v>16.8</v>
      </c>
      <c r="H591" s="27"/>
      <c r="I591" s="27">
        <f>ROUND(ROUND(H591,2)*ROUND(G591,3),2)</f>
        <v>0</v>
      </c>
      <c r="J591" s="25" t="s">
        <v>58</v>
      </c>
      <c r="O591">
        <f>(I591*21)/100</f>
        <v>0</v>
      </c>
      <c r="P591" t="s">
        <v>26</v>
      </c>
    </row>
    <row r="592" spans="1:16">
      <c r="A592" s="28" t="s">
        <v>59</v>
      </c>
      <c r="E592" s="29" t="s">
        <v>901</v>
      </c>
    </row>
    <row r="593" spans="1:16">
      <c r="A593" s="30" t="s">
        <v>61</v>
      </c>
      <c r="E593" s="31" t="s">
        <v>902</v>
      </c>
    </row>
    <row r="594" spans="1:16" ht="38.25">
      <c r="A594" t="s">
        <v>62</v>
      </c>
      <c r="E594" s="29" t="s">
        <v>891</v>
      </c>
    </row>
    <row r="595" spans="1:16" ht="25.5">
      <c r="A595" s="18" t="s">
        <v>53</v>
      </c>
      <c r="B595" s="23" t="s">
        <v>903</v>
      </c>
      <c r="C595" s="23" t="s">
        <v>904</v>
      </c>
      <c r="D595" s="18" t="s">
        <v>55</v>
      </c>
      <c r="E595" s="24" t="s">
        <v>905</v>
      </c>
      <c r="F595" s="25" t="s">
        <v>252</v>
      </c>
      <c r="G595" s="26">
        <v>26.6</v>
      </c>
      <c r="H595" s="27"/>
      <c r="I595" s="27">
        <f>ROUND(ROUND(H595,2)*ROUND(G595,3),2)</f>
        <v>0</v>
      </c>
      <c r="J595" s="25" t="s">
        <v>58</v>
      </c>
      <c r="O595">
        <f>(I595*21)/100</f>
        <v>0</v>
      </c>
      <c r="P595" t="s">
        <v>26</v>
      </c>
    </row>
    <row r="596" spans="1:16">
      <c r="A596" s="28" t="s">
        <v>59</v>
      </c>
      <c r="E596" s="29" t="s">
        <v>906</v>
      </c>
    </row>
    <row r="597" spans="1:16">
      <c r="A597" s="30" t="s">
        <v>61</v>
      </c>
      <c r="E597" s="31" t="s">
        <v>794</v>
      </c>
    </row>
    <row r="598" spans="1:16" ht="38.25">
      <c r="A598" t="s">
        <v>62</v>
      </c>
      <c r="E598" s="29" t="s">
        <v>907</v>
      </c>
    </row>
    <row r="599" spans="1:16" ht="25.5">
      <c r="A599" s="18" t="s">
        <v>53</v>
      </c>
      <c r="B599" s="23" t="s">
        <v>908</v>
      </c>
      <c r="C599" s="23" t="s">
        <v>909</v>
      </c>
      <c r="D599" s="18" t="s">
        <v>87</v>
      </c>
      <c r="E599" s="24" t="s">
        <v>910</v>
      </c>
      <c r="F599" s="25" t="s">
        <v>252</v>
      </c>
      <c r="G599" s="26">
        <v>29</v>
      </c>
      <c r="H599" s="27"/>
      <c r="I599" s="27">
        <f>ROUND(ROUND(H599,2)*ROUND(G599,3),2)</f>
        <v>0</v>
      </c>
      <c r="J599" s="25" t="s">
        <v>58</v>
      </c>
      <c r="O599">
        <f>(I599*21)/100</f>
        <v>0</v>
      </c>
      <c r="P599" t="s">
        <v>26</v>
      </c>
    </row>
    <row r="600" spans="1:16">
      <c r="A600" s="28" t="s">
        <v>59</v>
      </c>
      <c r="E600" s="29" t="s">
        <v>911</v>
      </c>
    </row>
    <row r="601" spans="1:16">
      <c r="A601" s="30" t="s">
        <v>61</v>
      </c>
      <c r="E601" s="31" t="s">
        <v>912</v>
      </c>
    </row>
    <row r="602" spans="1:16" ht="38.25">
      <c r="A602" t="s">
        <v>62</v>
      </c>
      <c r="E602" s="29" t="s">
        <v>891</v>
      </c>
    </row>
    <row r="603" spans="1:16" ht="25.5">
      <c r="A603" s="18" t="s">
        <v>53</v>
      </c>
      <c r="B603" s="23" t="s">
        <v>913</v>
      </c>
      <c r="C603" s="23" t="s">
        <v>909</v>
      </c>
      <c r="D603" s="18" t="s">
        <v>92</v>
      </c>
      <c r="E603" s="24" t="s">
        <v>910</v>
      </c>
      <c r="F603" s="25" t="s">
        <v>252</v>
      </c>
      <c r="G603" s="26">
        <v>15.2</v>
      </c>
      <c r="H603" s="27"/>
      <c r="I603" s="27">
        <f>ROUND(ROUND(H603,2)*ROUND(G603,3),2)</f>
        <v>0</v>
      </c>
      <c r="J603" s="25" t="s">
        <v>58</v>
      </c>
      <c r="O603">
        <f>(I603*21)/100</f>
        <v>0</v>
      </c>
      <c r="P603" t="s">
        <v>26</v>
      </c>
    </row>
    <row r="604" spans="1:16">
      <c r="A604" s="28" t="s">
        <v>59</v>
      </c>
      <c r="E604" s="29" t="s">
        <v>914</v>
      </c>
    </row>
    <row r="605" spans="1:16">
      <c r="A605" s="30" t="s">
        <v>61</v>
      </c>
      <c r="E605" s="31" t="s">
        <v>915</v>
      </c>
    </row>
    <row r="606" spans="1:16" ht="38.25">
      <c r="A606" t="s">
        <v>62</v>
      </c>
      <c r="E606" s="29" t="s">
        <v>891</v>
      </c>
    </row>
    <row r="607" spans="1:16">
      <c r="A607" s="18" t="s">
        <v>53</v>
      </c>
      <c r="B607" s="23" t="s">
        <v>916</v>
      </c>
      <c r="C607" s="23" t="s">
        <v>917</v>
      </c>
      <c r="D607" s="18" t="s">
        <v>55</v>
      </c>
      <c r="E607" s="24" t="s">
        <v>918</v>
      </c>
      <c r="F607" s="25" t="s">
        <v>252</v>
      </c>
      <c r="G607" s="26">
        <v>15.2</v>
      </c>
      <c r="H607" s="27"/>
      <c r="I607" s="27">
        <f>ROUND(ROUND(H607,2)*ROUND(G607,3),2)</f>
        <v>0</v>
      </c>
      <c r="J607" s="25" t="s">
        <v>58</v>
      </c>
      <c r="O607">
        <f>(I607*21)/100</f>
        <v>0</v>
      </c>
      <c r="P607" t="s">
        <v>26</v>
      </c>
    </row>
    <row r="608" spans="1:16">
      <c r="A608" s="28" t="s">
        <v>59</v>
      </c>
      <c r="E608" s="29" t="s">
        <v>919</v>
      </c>
    </row>
    <row r="609" spans="1:16">
      <c r="A609" s="30" t="s">
        <v>61</v>
      </c>
      <c r="E609" s="31" t="s">
        <v>915</v>
      </c>
    </row>
    <row r="610" spans="1:16" ht="25.5">
      <c r="A610" t="s">
        <v>62</v>
      </c>
      <c r="E610" s="29" t="s">
        <v>878</v>
      </c>
    </row>
    <row r="611" spans="1:16">
      <c r="A611" s="18" t="s">
        <v>53</v>
      </c>
      <c r="B611" s="23" t="s">
        <v>920</v>
      </c>
      <c r="C611" s="23" t="s">
        <v>921</v>
      </c>
      <c r="D611" s="18" t="s">
        <v>87</v>
      </c>
      <c r="E611" s="24" t="s">
        <v>922</v>
      </c>
      <c r="F611" s="25" t="s">
        <v>394</v>
      </c>
      <c r="G611" s="26">
        <v>16.7</v>
      </c>
      <c r="H611" s="27"/>
      <c r="I611" s="27">
        <f>ROUND(ROUND(H611,2)*ROUND(G611,3),2)</f>
        <v>0</v>
      </c>
      <c r="J611" s="25" t="s">
        <v>58</v>
      </c>
      <c r="O611">
        <f>(I611*21)/100</f>
        <v>0</v>
      </c>
      <c r="P611" t="s">
        <v>26</v>
      </c>
    </row>
    <row r="612" spans="1:16">
      <c r="A612" s="28" t="s">
        <v>59</v>
      </c>
      <c r="E612" s="29" t="s">
        <v>923</v>
      </c>
    </row>
    <row r="613" spans="1:16">
      <c r="A613" s="30" t="s">
        <v>61</v>
      </c>
      <c r="E613" s="31" t="s">
        <v>924</v>
      </c>
    </row>
    <row r="614" spans="1:16" ht="25.5">
      <c r="A614" t="s">
        <v>62</v>
      </c>
      <c r="E614" s="29" t="s">
        <v>925</v>
      </c>
    </row>
    <row r="615" spans="1:16">
      <c r="A615" s="18" t="s">
        <v>53</v>
      </c>
      <c r="B615" s="23" t="s">
        <v>926</v>
      </c>
      <c r="C615" s="23" t="s">
        <v>921</v>
      </c>
      <c r="D615" s="18" t="s">
        <v>92</v>
      </c>
      <c r="E615" s="24" t="s">
        <v>922</v>
      </c>
      <c r="F615" s="25" t="s">
        <v>394</v>
      </c>
      <c r="G615" s="26">
        <v>10.624000000000001</v>
      </c>
      <c r="H615" s="27"/>
      <c r="I615" s="27">
        <f>ROUND(ROUND(H615,2)*ROUND(G615,3),2)</f>
        <v>0</v>
      </c>
      <c r="J615" s="25" t="s">
        <v>58</v>
      </c>
      <c r="O615">
        <f>(I615*21)/100</f>
        <v>0</v>
      </c>
      <c r="P615" t="s">
        <v>26</v>
      </c>
    </row>
    <row r="616" spans="1:16" ht="38.25">
      <c r="A616" s="28" t="s">
        <v>59</v>
      </c>
      <c r="E616" s="29" t="s">
        <v>927</v>
      </c>
    </row>
    <row r="617" spans="1:16">
      <c r="A617" s="30" t="s">
        <v>61</v>
      </c>
      <c r="E617" s="31" t="s">
        <v>928</v>
      </c>
    </row>
    <row r="618" spans="1:16" ht="25.5">
      <c r="A618" t="s">
        <v>62</v>
      </c>
      <c r="E618" s="29" t="s">
        <v>925</v>
      </c>
    </row>
    <row r="619" spans="1:16">
      <c r="A619" s="18" t="s">
        <v>53</v>
      </c>
      <c r="B619" s="23" t="s">
        <v>929</v>
      </c>
      <c r="C619" s="23" t="s">
        <v>921</v>
      </c>
      <c r="D619" s="18" t="s">
        <v>95</v>
      </c>
      <c r="E619" s="24" t="s">
        <v>922</v>
      </c>
      <c r="F619" s="25" t="s">
        <v>394</v>
      </c>
      <c r="G619" s="26">
        <v>22.2</v>
      </c>
      <c r="H619" s="27"/>
      <c r="I619" s="27">
        <f>ROUND(ROUND(H619,2)*ROUND(G619,3),2)</f>
        <v>0</v>
      </c>
      <c r="J619" s="25" t="s">
        <v>58</v>
      </c>
      <c r="O619">
        <f>(I619*21)/100</f>
        <v>0</v>
      </c>
      <c r="P619" t="s">
        <v>26</v>
      </c>
    </row>
    <row r="620" spans="1:16" ht="25.5">
      <c r="A620" s="28" t="s">
        <v>59</v>
      </c>
      <c r="E620" s="29" t="s">
        <v>930</v>
      </c>
    </row>
    <row r="621" spans="1:16">
      <c r="A621" s="30" t="s">
        <v>61</v>
      </c>
      <c r="E621" s="31" t="s">
        <v>931</v>
      </c>
    </row>
    <row r="622" spans="1:16" ht="25.5">
      <c r="A622" t="s">
        <v>62</v>
      </c>
      <c r="E622" s="29" t="s">
        <v>925</v>
      </c>
    </row>
    <row r="623" spans="1:16" ht="25.5">
      <c r="A623" s="18" t="s">
        <v>53</v>
      </c>
      <c r="B623" s="23" t="s">
        <v>932</v>
      </c>
      <c r="C623" s="23" t="s">
        <v>933</v>
      </c>
      <c r="D623" s="18" t="s">
        <v>55</v>
      </c>
      <c r="E623" s="24" t="s">
        <v>934</v>
      </c>
      <c r="F623" s="25" t="s">
        <v>252</v>
      </c>
      <c r="G623" s="26">
        <v>11</v>
      </c>
      <c r="H623" s="27"/>
      <c r="I623" s="27">
        <f>ROUND(ROUND(H623,2)*ROUND(G623,3),2)</f>
        <v>0</v>
      </c>
      <c r="J623" s="25" t="s">
        <v>58</v>
      </c>
      <c r="O623">
        <f>(I623*21)/100</f>
        <v>0</v>
      </c>
      <c r="P623" t="s">
        <v>26</v>
      </c>
    </row>
    <row r="624" spans="1:16" ht="38.25">
      <c r="A624" s="28" t="s">
        <v>59</v>
      </c>
      <c r="E624" s="29" t="s">
        <v>935</v>
      </c>
    </row>
    <row r="625" spans="1:16">
      <c r="A625" s="30" t="s">
        <v>61</v>
      </c>
      <c r="E625" s="31" t="s">
        <v>55</v>
      </c>
    </row>
    <row r="626" spans="1:16" ht="89.25">
      <c r="A626" t="s">
        <v>62</v>
      </c>
      <c r="E626" s="29" t="s">
        <v>936</v>
      </c>
    </row>
    <row r="627" spans="1:16">
      <c r="A627" s="18" t="s">
        <v>53</v>
      </c>
      <c r="B627" s="23" t="s">
        <v>937</v>
      </c>
      <c r="C627" s="23" t="s">
        <v>938</v>
      </c>
      <c r="D627" s="18" t="s">
        <v>55</v>
      </c>
      <c r="E627" s="24" t="s">
        <v>939</v>
      </c>
      <c r="F627" s="25" t="s">
        <v>112</v>
      </c>
      <c r="G627" s="26">
        <v>1</v>
      </c>
      <c r="H627" s="27"/>
      <c r="I627" s="27">
        <f>ROUND(ROUND(H627,2)*ROUND(G627,3),2)</f>
        <v>0</v>
      </c>
      <c r="J627" s="25" t="s">
        <v>58</v>
      </c>
      <c r="O627">
        <f>(I627*21)/100</f>
        <v>0</v>
      </c>
      <c r="P627" t="s">
        <v>26</v>
      </c>
    </row>
    <row r="628" spans="1:16">
      <c r="A628" s="28" t="s">
        <v>59</v>
      </c>
      <c r="E628" s="29" t="s">
        <v>940</v>
      </c>
    </row>
    <row r="629" spans="1:16">
      <c r="A629" s="30" t="s">
        <v>61</v>
      </c>
      <c r="E629" s="31" t="s">
        <v>55</v>
      </c>
    </row>
    <row r="630" spans="1:16" ht="369.75">
      <c r="A630" t="s">
        <v>62</v>
      </c>
      <c r="E630" s="29" t="s">
        <v>517</v>
      </c>
    </row>
    <row r="631" spans="1:16">
      <c r="A631" s="18" t="s">
        <v>53</v>
      </c>
      <c r="B631" s="23" t="s">
        <v>941</v>
      </c>
      <c r="C631" s="23" t="s">
        <v>942</v>
      </c>
      <c r="D631" s="18" t="s">
        <v>55</v>
      </c>
      <c r="E631" s="24" t="s">
        <v>943</v>
      </c>
      <c r="F631" s="25" t="s">
        <v>252</v>
      </c>
      <c r="G631" s="26">
        <v>16.8</v>
      </c>
      <c r="H631" s="27"/>
      <c r="I631" s="27">
        <f>ROUND(ROUND(H631,2)*ROUND(G631,3),2)</f>
        <v>0</v>
      </c>
      <c r="J631" s="25" t="s">
        <v>58</v>
      </c>
      <c r="O631">
        <f>(I631*21)/100</f>
        <v>0</v>
      </c>
      <c r="P631" t="s">
        <v>26</v>
      </c>
    </row>
    <row r="632" spans="1:16">
      <c r="A632" s="28" t="s">
        <v>59</v>
      </c>
      <c r="E632" s="29" t="s">
        <v>944</v>
      </c>
    </row>
    <row r="633" spans="1:16">
      <c r="A633" s="30" t="s">
        <v>61</v>
      </c>
      <c r="E633" s="31" t="s">
        <v>945</v>
      </c>
    </row>
    <row r="634" spans="1:16" ht="409.5">
      <c r="A634" t="s">
        <v>62</v>
      </c>
      <c r="E634" s="29" t="s">
        <v>946</v>
      </c>
    </row>
    <row r="635" spans="1:16">
      <c r="A635" s="18" t="s">
        <v>53</v>
      </c>
      <c r="B635" s="23" t="s">
        <v>947</v>
      </c>
      <c r="C635" s="23" t="s">
        <v>948</v>
      </c>
      <c r="D635" s="18" t="s">
        <v>55</v>
      </c>
      <c r="E635" s="24" t="s">
        <v>949</v>
      </c>
      <c r="F635" s="25" t="s">
        <v>394</v>
      </c>
      <c r="G635" s="26">
        <v>311.98</v>
      </c>
      <c r="H635" s="27"/>
      <c r="I635" s="27">
        <f>ROUND(ROUND(H635,2)*ROUND(G635,3),2)</f>
        <v>0</v>
      </c>
      <c r="J635" s="25" t="s">
        <v>58</v>
      </c>
      <c r="O635">
        <f>(I635*21)/100</f>
        <v>0</v>
      </c>
      <c r="P635" t="s">
        <v>26</v>
      </c>
    </row>
    <row r="636" spans="1:16" ht="38.25">
      <c r="A636" s="28" t="s">
        <v>59</v>
      </c>
      <c r="E636" s="29" t="s">
        <v>950</v>
      </c>
    </row>
    <row r="637" spans="1:16" ht="25.5">
      <c r="A637" s="30" t="s">
        <v>61</v>
      </c>
      <c r="E637" s="31" t="s">
        <v>951</v>
      </c>
    </row>
    <row r="638" spans="1:16" ht="25.5">
      <c r="A638" t="s">
        <v>62</v>
      </c>
      <c r="E638" s="29" t="s">
        <v>952</v>
      </c>
    </row>
    <row r="639" spans="1:16">
      <c r="A639" s="18" t="s">
        <v>53</v>
      </c>
      <c r="B639" s="23" t="s">
        <v>953</v>
      </c>
      <c r="C639" s="23" t="s">
        <v>954</v>
      </c>
      <c r="D639" s="18" t="s">
        <v>55</v>
      </c>
      <c r="E639" s="24" t="s">
        <v>955</v>
      </c>
      <c r="F639" s="25" t="s">
        <v>394</v>
      </c>
      <c r="G639" s="26">
        <v>46.796999999999997</v>
      </c>
      <c r="H639" s="27"/>
      <c r="I639" s="27">
        <f>ROUND(ROUND(H639,2)*ROUND(G639,3),2)</f>
        <v>0</v>
      </c>
      <c r="J639" s="25" t="s">
        <v>58</v>
      </c>
      <c r="O639">
        <f>(I639*21)/100</f>
        <v>0</v>
      </c>
      <c r="P639" t="s">
        <v>26</v>
      </c>
    </row>
    <row r="640" spans="1:16" ht="38.25">
      <c r="A640" s="28" t="s">
        <v>59</v>
      </c>
      <c r="E640" s="29" t="s">
        <v>956</v>
      </c>
    </row>
    <row r="641" spans="1:16">
      <c r="A641" s="30" t="s">
        <v>61</v>
      </c>
      <c r="E641" s="31" t="s">
        <v>957</v>
      </c>
    </row>
    <row r="642" spans="1:16" ht="25.5">
      <c r="A642" t="s">
        <v>62</v>
      </c>
      <c r="E642" s="29" t="s">
        <v>952</v>
      </c>
    </row>
    <row r="643" spans="1:16">
      <c r="A643" s="18" t="s">
        <v>53</v>
      </c>
      <c r="B643" s="23" t="s">
        <v>958</v>
      </c>
      <c r="C643" s="23" t="s">
        <v>959</v>
      </c>
      <c r="D643" s="18" t="s">
        <v>55</v>
      </c>
      <c r="E643" s="24" t="s">
        <v>960</v>
      </c>
      <c r="F643" s="25" t="s">
        <v>961</v>
      </c>
      <c r="G643" s="26">
        <v>121.15</v>
      </c>
      <c r="H643" s="27"/>
      <c r="I643" s="27">
        <f>ROUND(ROUND(H643,2)*ROUND(G643,3),2)</f>
        <v>0</v>
      </c>
      <c r="J643" s="25" t="s">
        <v>58</v>
      </c>
      <c r="O643">
        <f>(I643*21)/100</f>
        <v>0</v>
      </c>
      <c r="P643" t="s">
        <v>26</v>
      </c>
    </row>
    <row r="644" spans="1:16" ht="25.5">
      <c r="A644" s="28" t="s">
        <v>59</v>
      </c>
      <c r="E644" s="29" t="s">
        <v>962</v>
      </c>
    </row>
    <row r="645" spans="1:16">
      <c r="A645" s="30" t="s">
        <v>61</v>
      </c>
      <c r="E645" s="31" t="s">
        <v>963</v>
      </c>
    </row>
    <row r="646" spans="1:16" ht="25.5">
      <c r="A646" t="s">
        <v>62</v>
      </c>
      <c r="E646" s="29" t="s">
        <v>964</v>
      </c>
    </row>
    <row r="647" spans="1:16">
      <c r="A647" s="18" t="s">
        <v>53</v>
      </c>
      <c r="B647" s="23" t="s">
        <v>965</v>
      </c>
      <c r="C647" s="23" t="s">
        <v>966</v>
      </c>
      <c r="D647" s="18" t="s">
        <v>55</v>
      </c>
      <c r="E647" s="24" t="s">
        <v>967</v>
      </c>
      <c r="F647" s="25" t="s">
        <v>394</v>
      </c>
      <c r="G647" s="26">
        <v>73.8</v>
      </c>
      <c r="H647" s="27"/>
      <c r="I647" s="27">
        <f>ROUND(ROUND(H647,2)*ROUND(G647,3),2)</f>
        <v>0</v>
      </c>
      <c r="J647" s="25" t="s">
        <v>58</v>
      </c>
      <c r="O647">
        <f>(I647*21)/100</f>
        <v>0</v>
      </c>
      <c r="P647" t="s">
        <v>26</v>
      </c>
    </row>
    <row r="648" spans="1:16" ht="25.5">
      <c r="A648" s="28" t="s">
        <v>59</v>
      </c>
      <c r="E648" s="29" t="s">
        <v>968</v>
      </c>
    </row>
    <row r="649" spans="1:16">
      <c r="A649" s="30" t="s">
        <v>61</v>
      </c>
      <c r="E649" s="31" t="s">
        <v>969</v>
      </c>
    </row>
    <row r="650" spans="1:16" ht="25.5">
      <c r="A650" t="s">
        <v>62</v>
      </c>
      <c r="E650" s="29" t="s">
        <v>964</v>
      </c>
    </row>
    <row r="651" spans="1:16">
      <c r="A651" s="18" t="s">
        <v>53</v>
      </c>
      <c r="B651" s="23" t="s">
        <v>970</v>
      </c>
      <c r="C651" s="23" t="s">
        <v>971</v>
      </c>
      <c r="D651" s="18" t="s">
        <v>55</v>
      </c>
      <c r="E651" s="24" t="s">
        <v>972</v>
      </c>
      <c r="F651" s="25" t="s">
        <v>222</v>
      </c>
      <c r="G651" s="26">
        <v>9.1440000000000001</v>
      </c>
      <c r="H651" s="27"/>
      <c r="I651" s="27">
        <f>ROUND(ROUND(H651,2)*ROUND(G651,3),2)</f>
        <v>0</v>
      </c>
      <c r="J651" s="25" t="s">
        <v>58</v>
      </c>
      <c r="O651">
        <f>(I651*21)/100</f>
        <v>0</v>
      </c>
      <c r="P651" t="s">
        <v>26</v>
      </c>
    </row>
    <row r="652" spans="1:16" ht="25.5">
      <c r="A652" s="28" t="s">
        <v>59</v>
      </c>
      <c r="E652" s="29" t="s">
        <v>973</v>
      </c>
    </row>
    <row r="653" spans="1:16">
      <c r="A653" s="30" t="s">
        <v>61</v>
      </c>
      <c r="E653" s="31" t="s">
        <v>974</v>
      </c>
    </row>
    <row r="654" spans="1:16" ht="114.75">
      <c r="A654" t="s">
        <v>62</v>
      </c>
      <c r="E654" s="29" t="s">
        <v>975</v>
      </c>
    </row>
    <row r="655" spans="1:16">
      <c r="A655" s="18" t="s">
        <v>53</v>
      </c>
      <c r="B655" s="23" t="s">
        <v>976</v>
      </c>
      <c r="C655" s="23" t="s">
        <v>977</v>
      </c>
      <c r="D655" s="18" t="s">
        <v>55</v>
      </c>
      <c r="E655" s="24" t="s">
        <v>978</v>
      </c>
      <c r="F655" s="25" t="s">
        <v>228</v>
      </c>
      <c r="G655" s="26">
        <v>630.93600000000004</v>
      </c>
      <c r="H655" s="27"/>
      <c r="I655" s="27">
        <f>ROUND(ROUND(H655,2)*ROUND(G655,3),2)</f>
        <v>0</v>
      </c>
      <c r="J655" s="25" t="s">
        <v>58</v>
      </c>
      <c r="O655">
        <f>(I655*21)/100</f>
        <v>0</v>
      </c>
      <c r="P655" t="s">
        <v>26</v>
      </c>
    </row>
    <row r="656" spans="1:16">
      <c r="A656" s="28" t="s">
        <v>59</v>
      </c>
      <c r="E656" s="29" t="s">
        <v>979</v>
      </c>
    </row>
    <row r="657" spans="1:16">
      <c r="A657" s="30" t="s">
        <v>61</v>
      </c>
      <c r="E657" s="31" t="s">
        <v>980</v>
      </c>
    </row>
    <row r="658" spans="1:16" ht="25.5">
      <c r="A658" t="s">
        <v>62</v>
      </c>
      <c r="E658" s="29" t="s">
        <v>231</v>
      </c>
    </row>
    <row r="659" spans="1:16">
      <c r="A659" s="18" t="s">
        <v>53</v>
      </c>
      <c r="B659" s="23" t="s">
        <v>981</v>
      </c>
      <c r="C659" s="23" t="s">
        <v>982</v>
      </c>
      <c r="D659" s="18" t="s">
        <v>87</v>
      </c>
      <c r="E659" s="24" t="s">
        <v>983</v>
      </c>
      <c r="F659" s="25" t="s">
        <v>222</v>
      </c>
      <c r="G659" s="26">
        <v>6.9160000000000004</v>
      </c>
      <c r="H659" s="27"/>
      <c r="I659" s="27">
        <f>ROUND(ROUND(H659,2)*ROUND(G659,3),2)</f>
        <v>0</v>
      </c>
      <c r="J659" s="25" t="s">
        <v>58</v>
      </c>
      <c r="O659">
        <f>(I659*21)/100</f>
        <v>0</v>
      </c>
      <c r="P659" t="s">
        <v>26</v>
      </c>
    </row>
    <row r="660" spans="1:16" ht="38.25">
      <c r="A660" s="28" t="s">
        <v>59</v>
      </c>
      <c r="E660" s="29" t="s">
        <v>984</v>
      </c>
    </row>
    <row r="661" spans="1:16">
      <c r="A661" s="30" t="s">
        <v>61</v>
      </c>
      <c r="E661" s="31" t="s">
        <v>985</v>
      </c>
    </row>
    <row r="662" spans="1:16" ht="114.75">
      <c r="A662" t="s">
        <v>62</v>
      </c>
      <c r="E662" s="29" t="s">
        <v>975</v>
      </c>
    </row>
    <row r="663" spans="1:16">
      <c r="A663" s="18" t="s">
        <v>53</v>
      </c>
      <c r="B663" s="23" t="s">
        <v>986</v>
      </c>
      <c r="C663" s="23" t="s">
        <v>982</v>
      </c>
      <c r="D663" s="18" t="s">
        <v>92</v>
      </c>
      <c r="E663" s="24" t="s">
        <v>983</v>
      </c>
      <c r="F663" s="25" t="s">
        <v>222</v>
      </c>
      <c r="G663" s="26">
        <v>9.5</v>
      </c>
      <c r="H663" s="27"/>
      <c r="I663" s="27">
        <f>ROUND(ROUND(H663,2)*ROUND(G663,3),2)</f>
        <v>0</v>
      </c>
      <c r="J663" s="25" t="s">
        <v>58</v>
      </c>
      <c r="O663">
        <f>(I663*21)/100</f>
        <v>0</v>
      </c>
      <c r="P663" t="s">
        <v>26</v>
      </c>
    </row>
    <row r="664" spans="1:16" ht="38.25">
      <c r="A664" s="28" t="s">
        <v>59</v>
      </c>
      <c r="E664" s="29" t="s">
        <v>987</v>
      </c>
    </row>
    <row r="665" spans="1:16">
      <c r="A665" s="30" t="s">
        <v>61</v>
      </c>
      <c r="E665" s="31" t="s">
        <v>988</v>
      </c>
    </row>
    <row r="666" spans="1:16" ht="114.75">
      <c r="A666" t="s">
        <v>62</v>
      </c>
      <c r="E666" s="29" t="s">
        <v>975</v>
      </c>
    </row>
    <row r="667" spans="1:16">
      <c r="A667" s="18" t="s">
        <v>53</v>
      </c>
      <c r="B667" s="23" t="s">
        <v>989</v>
      </c>
      <c r="C667" s="23" t="s">
        <v>990</v>
      </c>
      <c r="D667" s="18" t="s">
        <v>55</v>
      </c>
      <c r="E667" s="24" t="s">
        <v>991</v>
      </c>
      <c r="F667" s="25" t="s">
        <v>228</v>
      </c>
      <c r="G667" s="26">
        <v>1231.2</v>
      </c>
      <c r="H667" s="27"/>
      <c r="I667" s="27">
        <f>ROUND(ROUND(H667,2)*ROUND(G667,3),2)</f>
        <v>0</v>
      </c>
      <c r="J667" s="25" t="s">
        <v>58</v>
      </c>
      <c r="O667">
        <f>(I667*21)/100</f>
        <v>0</v>
      </c>
      <c r="P667" t="s">
        <v>26</v>
      </c>
    </row>
    <row r="668" spans="1:16">
      <c r="A668" s="28" t="s">
        <v>59</v>
      </c>
      <c r="E668" s="29" t="s">
        <v>992</v>
      </c>
    </row>
    <row r="669" spans="1:16">
      <c r="A669" s="30" t="s">
        <v>61</v>
      </c>
      <c r="E669" s="31" t="s">
        <v>993</v>
      </c>
    </row>
    <row r="670" spans="1:16" ht="25.5">
      <c r="A670" t="s">
        <v>62</v>
      </c>
      <c r="E670" s="29" t="s">
        <v>231</v>
      </c>
    </row>
    <row r="671" spans="1:16">
      <c r="A671" s="18" t="s">
        <v>53</v>
      </c>
      <c r="B671" s="23" t="s">
        <v>994</v>
      </c>
      <c r="C671" s="23" t="s">
        <v>995</v>
      </c>
      <c r="D671" s="18" t="s">
        <v>55</v>
      </c>
      <c r="E671" s="24" t="s">
        <v>996</v>
      </c>
      <c r="F671" s="25" t="s">
        <v>112</v>
      </c>
      <c r="G671" s="26">
        <v>3</v>
      </c>
      <c r="H671" s="27"/>
      <c r="I671" s="27">
        <f>ROUND(ROUND(H671,2)*ROUND(G671,3),2)</f>
        <v>0</v>
      </c>
      <c r="J671" s="25" t="s">
        <v>58</v>
      </c>
      <c r="O671">
        <f>(I671*21)/100</f>
        <v>0</v>
      </c>
      <c r="P671" t="s">
        <v>26</v>
      </c>
    </row>
    <row r="672" spans="1:16" ht="25.5">
      <c r="A672" s="28" t="s">
        <v>59</v>
      </c>
      <c r="E672" s="29" t="s">
        <v>997</v>
      </c>
    </row>
    <row r="673" spans="1:16">
      <c r="A673" s="30" t="s">
        <v>61</v>
      </c>
      <c r="E673" s="31" t="s">
        <v>55</v>
      </c>
    </row>
    <row r="674" spans="1:16" ht="102">
      <c r="A674" t="s">
        <v>62</v>
      </c>
      <c r="E674" s="29" t="s">
        <v>998</v>
      </c>
    </row>
    <row r="675" spans="1:16">
      <c r="A675" s="18" t="s">
        <v>53</v>
      </c>
      <c r="B675" s="23" t="s">
        <v>999</v>
      </c>
      <c r="C675" s="23" t="s">
        <v>1000</v>
      </c>
      <c r="D675" s="18" t="s">
        <v>55</v>
      </c>
      <c r="E675" s="24" t="s">
        <v>1001</v>
      </c>
      <c r="F675" s="25" t="s">
        <v>252</v>
      </c>
      <c r="G675" s="26">
        <v>12.2</v>
      </c>
      <c r="H675" s="27"/>
      <c r="I675" s="27">
        <f>ROUND(ROUND(H675,2)*ROUND(G675,3),2)</f>
        <v>0</v>
      </c>
      <c r="J675" s="25" t="s">
        <v>58</v>
      </c>
      <c r="O675">
        <f>(I675*21)/100</f>
        <v>0</v>
      </c>
      <c r="P675" t="s">
        <v>26</v>
      </c>
    </row>
    <row r="676" spans="1:16" ht="25.5">
      <c r="A676" s="28" t="s">
        <v>59</v>
      </c>
      <c r="E676" s="29" t="s">
        <v>1002</v>
      </c>
    </row>
    <row r="677" spans="1:16">
      <c r="A677" s="30" t="s">
        <v>61</v>
      </c>
      <c r="E677" s="31" t="s">
        <v>55</v>
      </c>
    </row>
    <row r="678" spans="1:16" ht="89.25">
      <c r="A678" t="s">
        <v>62</v>
      </c>
      <c r="E678" s="29" t="s">
        <v>1003</v>
      </c>
    </row>
    <row r="679" spans="1:16">
      <c r="A679" s="18" t="s">
        <v>53</v>
      </c>
      <c r="B679" s="23" t="s">
        <v>1004</v>
      </c>
      <c r="C679" s="23" t="s">
        <v>1005</v>
      </c>
      <c r="D679" s="18" t="s">
        <v>55</v>
      </c>
      <c r="E679" s="24" t="s">
        <v>1006</v>
      </c>
      <c r="F679" s="25" t="s">
        <v>394</v>
      </c>
      <c r="G679" s="26">
        <v>142.97200000000001</v>
      </c>
      <c r="H679" s="27"/>
      <c r="I679" s="27">
        <f>ROUND(ROUND(H679,2)*ROUND(G679,3),2)</f>
        <v>0</v>
      </c>
      <c r="J679" s="25" t="s">
        <v>58</v>
      </c>
      <c r="O679">
        <f>(I679*21)/100</f>
        <v>0</v>
      </c>
      <c r="P679" t="s">
        <v>26</v>
      </c>
    </row>
    <row r="680" spans="1:16" ht="25.5">
      <c r="A680" s="28" t="s">
        <v>59</v>
      </c>
      <c r="E680" s="29" t="s">
        <v>1007</v>
      </c>
    </row>
    <row r="681" spans="1:16">
      <c r="A681" s="30" t="s">
        <v>61</v>
      </c>
      <c r="E681" s="31" t="s">
        <v>1008</v>
      </c>
    </row>
    <row r="682" spans="1:16" ht="89.25">
      <c r="A682" t="s">
        <v>62</v>
      </c>
      <c r="E682" s="29" t="s">
        <v>1003</v>
      </c>
    </row>
    <row r="683" spans="1:16">
      <c r="A683" s="18" t="s">
        <v>53</v>
      </c>
      <c r="B683" s="23" t="s">
        <v>1009</v>
      </c>
      <c r="C683" s="23" t="s">
        <v>1010</v>
      </c>
      <c r="D683" s="18" t="s">
        <v>55</v>
      </c>
      <c r="E683" s="24" t="s">
        <v>1011</v>
      </c>
      <c r="F683" s="25" t="s">
        <v>394</v>
      </c>
      <c r="G683" s="26">
        <v>86</v>
      </c>
      <c r="H683" s="27"/>
      <c r="I683" s="27">
        <f>ROUND(ROUND(H683,2)*ROUND(G683,3),2)</f>
        <v>0</v>
      </c>
      <c r="J683" s="25" t="s">
        <v>58</v>
      </c>
      <c r="O683">
        <f>(I683*21)/100</f>
        <v>0</v>
      </c>
      <c r="P683" t="s">
        <v>26</v>
      </c>
    </row>
    <row r="684" spans="1:16" ht="25.5">
      <c r="A684" s="28" t="s">
        <v>59</v>
      </c>
      <c r="E684" s="29" t="s">
        <v>1012</v>
      </c>
    </row>
    <row r="685" spans="1:16">
      <c r="A685" s="30" t="s">
        <v>61</v>
      </c>
      <c r="E685" s="31" t="s">
        <v>55</v>
      </c>
    </row>
    <row r="686" spans="1:16" ht="114.75">
      <c r="A686" t="s">
        <v>62</v>
      </c>
      <c r="E686" s="29" t="s">
        <v>1013</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13"/>
  <sheetViews>
    <sheetView workbookViewId="0">
      <pane ySplit="8" topLeftCell="A9" activePane="bottomLeft" state="frozen"/>
      <selection pane="bottomLeft" activeCell="H9" sqref="H9"/>
    </sheetView>
  </sheetViews>
  <sheetFormatPr defaultColWidth="9.140625" defaultRowHeight="12.75" customHeight="1"/>
  <cols>
    <col min="1" max="1" width="9.140625" hidden="1" customWidth="1"/>
    <col min="2" max="2" width="9.85546875" customWidth="1"/>
    <col min="3" max="3" width="10.5703125" customWidth="1"/>
    <col min="4" max="4" width="7.85546875" bestFit="1" customWidth="1"/>
    <col min="5" max="5" width="70.7109375" customWidth="1"/>
    <col min="6" max="6" width="5.7109375" customWidth="1"/>
    <col min="7" max="8" width="11.7109375" customWidth="1"/>
    <col min="9" max="9" width="13.7109375" customWidth="1"/>
    <col min="10" max="10" width="15" bestFit="1" customWidth="1"/>
    <col min="15" max="18" width="9.140625" hidden="1" customWidth="1"/>
  </cols>
  <sheetData>
    <row r="1" spans="1:18" ht="12.75" customHeight="1">
      <c r="A1" t="s">
        <v>16</v>
      </c>
      <c r="B1" s="4"/>
      <c r="C1" s="4"/>
      <c r="D1" s="4"/>
      <c r="E1" s="4"/>
      <c r="F1" s="4"/>
      <c r="G1" s="4"/>
      <c r="H1" s="4"/>
      <c r="I1" s="4"/>
      <c r="J1" s="4"/>
      <c r="P1" t="s">
        <v>17</v>
      </c>
    </row>
    <row r="2" spans="1:18" ht="24.95" customHeight="1">
      <c r="B2" s="4"/>
      <c r="C2" s="4"/>
      <c r="D2" s="4"/>
      <c r="E2" s="3" t="s">
        <v>18</v>
      </c>
      <c r="F2" s="4"/>
      <c r="G2" s="4"/>
      <c r="H2" s="2"/>
      <c r="I2" s="2"/>
      <c r="J2" s="4"/>
      <c r="O2">
        <f>0+O9</f>
        <v>0</v>
      </c>
      <c r="P2" t="s">
        <v>19</v>
      </c>
    </row>
    <row r="3" spans="1:18" ht="15" customHeight="1">
      <c r="A3" t="s">
        <v>20</v>
      </c>
      <c r="B3" s="12" t="s">
        <v>21</v>
      </c>
      <c r="C3" s="37" t="s">
        <v>22</v>
      </c>
      <c r="D3" s="40"/>
      <c r="E3" s="13" t="s">
        <v>23</v>
      </c>
      <c r="F3" s="4"/>
      <c r="G3" s="9"/>
      <c r="H3" s="8" t="s">
        <v>24</v>
      </c>
      <c r="I3" s="34">
        <f>0+I9</f>
        <v>0</v>
      </c>
      <c r="J3" s="10"/>
      <c r="O3" t="s">
        <v>25</v>
      </c>
      <c r="P3" t="s">
        <v>26</v>
      </c>
    </row>
    <row r="4" spans="1:18" ht="15" customHeight="1">
      <c r="A4" t="s">
        <v>27</v>
      </c>
      <c r="B4" s="12" t="s">
        <v>28</v>
      </c>
      <c r="C4" s="37" t="s">
        <v>14</v>
      </c>
      <c r="D4" s="40"/>
      <c r="E4" s="13" t="s">
        <v>15</v>
      </c>
      <c r="F4" s="4"/>
      <c r="G4" s="4"/>
      <c r="H4" s="11"/>
      <c r="I4" s="11"/>
      <c r="J4" s="4"/>
      <c r="O4" t="s">
        <v>29</v>
      </c>
      <c r="P4" t="s">
        <v>26</v>
      </c>
    </row>
    <row r="5" spans="1:18" ht="12.75" customHeight="1">
      <c r="A5" t="s">
        <v>30</v>
      </c>
      <c r="B5" s="14" t="s">
        <v>31</v>
      </c>
      <c r="C5" s="38" t="s">
        <v>24</v>
      </c>
      <c r="D5" s="42"/>
      <c r="E5" s="15" t="s">
        <v>32</v>
      </c>
      <c r="F5" s="2"/>
      <c r="G5" s="2"/>
      <c r="H5" s="2"/>
      <c r="I5" s="2"/>
      <c r="J5" s="2"/>
      <c r="O5" t="s">
        <v>33</v>
      </c>
      <c r="P5" t="s">
        <v>26</v>
      </c>
    </row>
    <row r="6" spans="1:18" ht="12.75" customHeight="1">
      <c r="A6" s="39" t="s">
        <v>34</v>
      </c>
      <c r="B6" s="39" t="s">
        <v>35</v>
      </c>
      <c r="C6" s="39" t="s">
        <v>36</v>
      </c>
      <c r="D6" s="39" t="s">
        <v>37</v>
      </c>
      <c r="E6" s="39" t="s">
        <v>38</v>
      </c>
      <c r="F6" s="39" t="s">
        <v>39</v>
      </c>
      <c r="G6" s="39" t="s">
        <v>40</v>
      </c>
      <c r="H6" s="39" t="s">
        <v>41</v>
      </c>
      <c r="I6" s="39"/>
      <c r="J6" s="39" t="s">
        <v>42</v>
      </c>
    </row>
    <row r="7" spans="1:18" ht="12.75" customHeight="1">
      <c r="A7" s="39"/>
      <c r="B7" s="39"/>
      <c r="C7" s="39"/>
      <c r="D7" s="39"/>
      <c r="E7" s="39"/>
      <c r="F7" s="39"/>
      <c r="G7" s="39"/>
      <c r="H7" s="1" t="s">
        <v>43</v>
      </c>
      <c r="I7" s="1" t="s">
        <v>44</v>
      </c>
      <c r="J7" s="39"/>
    </row>
    <row r="8" spans="1:18" ht="12.75" customHeight="1">
      <c r="A8" s="1" t="s">
        <v>45</v>
      </c>
      <c r="B8" s="1" t="s">
        <v>24</v>
      </c>
      <c r="C8" s="1" t="s">
        <v>26</v>
      </c>
      <c r="D8" s="1" t="s">
        <v>17</v>
      </c>
      <c r="E8" s="1" t="s">
        <v>46</v>
      </c>
      <c r="F8" s="1" t="s">
        <v>47</v>
      </c>
      <c r="G8" s="1" t="s">
        <v>19</v>
      </c>
      <c r="H8" s="1">
        <v>9</v>
      </c>
      <c r="I8" s="1" t="s">
        <v>48</v>
      </c>
      <c r="J8" s="1" t="s">
        <v>49</v>
      </c>
    </row>
    <row r="9" spans="1:18" ht="12.75" customHeight="1">
      <c r="A9" s="19" t="s">
        <v>50</v>
      </c>
      <c r="B9" s="19"/>
      <c r="C9" s="20" t="s">
        <v>45</v>
      </c>
      <c r="D9" s="19"/>
      <c r="E9" s="21" t="s">
        <v>193</v>
      </c>
      <c r="F9" s="19"/>
      <c r="G9" s="19"/>
      <c r="H9" s="19"/>
      <c r="I9" s="22">
        <f>0+Q9</f>
        <v>0</v>
      </c>
      <c r="J9" s="19"/>
      <c r="O9">
        <f>0+R9</f>
        <v>0</v>
      </c>
      <c r="Q9">
        <f>0+I10</f>
        <v>0</v>
      </c>
      <c r="R9">
        <f>0+O10</f>
        <v>0</v>
      </c>
    </row>
    <row r="10" spans="1:18">
      <c r="A10" s="18" t="s">
        <v>53</v>
      </c>
      <c r="B10" s="23" t="s">
        <v>24</v>
      </c>
      <c r="C10" s="23" t="s">
        <v>86</v>
      </c>
      <c r="D10" s="18" t="s">
        <v>55</v>
      </c>
      <c r="E10" s="24" t="s">
        <v>88</v>
      </c>
      <c r="F10" s="25" t="s">
        <v>57</v>
      </c>
      <c r="G10" s="26">
        <v>1</v>
      </c>
      <c r="H10" s="27"/>
      <c r="I10" s="27">
        <f>ROUND(ROUND(H10,2)*ROUND(G10,3),2)</f>
        <v>0</v>
      </c>
      <c r="J10" s="25" t="s">
        <v>58</v>
      </c>
      <c r="O10">
        <f>(I10*21)/100</f>
        <v>0</v>
      </c>
      <c r="P10" t="s">
        <v>26</v>
      </c>
    </row>
    <row r="11" spans="1:18" ht="38.25">
      <c r="A11" s="28" t="s">
        <v>59</v>
      </c>
      <c r="E11" s="29" t="s">
        <v>1014</v>
      </c>
    </row>
    <row r="12" spans="1:18">
      <c r="A12" s="30" t="s">
        <v>61</v>
      </c>
      <c r="E12" s="31" t="s">
        <v>55</v>
      </c>
    </row>
    <row r="13" spans="1:18">
      <c r="A13" t="s">
        <v>62</v>
      </c>
      <c r="E13" s="29" t="s">
        <v>90</v>
      </c>
    </row>
  </sheetData>
  <mergeCells count="12">
    <mergeCell ref="E6:E7"/>
    <mergeCell ref="F6:F7"/>
    <mergeCell ref="G6:G7"/>
    <mergeCell ref="H6:I6"/>
    <mergeCell ref="J6:J7"/>
    <mergeCell ref="C3:D3"/>
    <mergeCell ref="C4:D4"/>
    <mergeCell ref="C5:D5"/>
    <mergeCell ref="A6:A7"/>
    <mergeCell ref="B6:B7"/>
    <mergeCell ref="C6:C7"/>
    <mergeCell ref="D6:D7"/>
  </mergeCells>
  <pageMargins left="0.39370078740157499" right="0.39370078740157499" top="0.59055118110236204" bottom="0.59055118110236204" header="0.39370078740157499" footer="0.39370078740157499"/>
  <pageSetup paperSize="9" scale="62" fitToHeight="0" orientation="portrait" cellComments="atEnd"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DD5C914C7055442B5A2B2D2D45C4AF4" ma:contentTypeVersion="5" ma:contentTypeDescription="Vytvoří nový dokument" ma:contentTypeScope="" ma:versionID="82fa5e58a2d9daea6f634fbde0b8ceba">
  <xsd:schema xmlns:xsd="http://www.w3.org/2001/XMLSchema" xmlns:xs="http://www.w3.org/2001/XMLSchema" xmlns:p="http://schemas.microsoft.com/office/2006/metadata/properties" xmlns:ns2="3441df8f-afa0-4758-a351-cc433efa1668" xmlns:ns3="d5b7150d-5d59-4d78-958d-1b7d8369ccce" targetNamespace="http://schemas.microsoft.com/office/2006/metadata/properties" ma:root="true" ma:fieldsID="bb66f2c513ad98c34a0b900e7bb32d09" ns2:_="" ns3:_="">
    <xsd:import namespace="3441df8f-afa0-4758-a351-cc433efa1668"/>
    <xsd:import namespace="d5b7150d-5d59-4d78-958d-1b7d8369ccc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441df8f-afa0-4758-a351-cc433efa16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5b7150d-5d59-4d78-958d-1b7d8369ccce" elementFormDefault="qualified">
    <xsd:import namespace="http://schemas.microsoft.com/office/2006/documentManagement/types"/>
    <xsd:import namespace="http://schemas.microsoft.com/office/infopath/2007/PartnerControls"/>
    <xsd:element name="SharedWithUsers" ma:index="1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38D901-1B3A-4314-87F1-1AEAF387B996}"/>
</file>

<file path=customXml/itemProps2.xml><?xml version="1.0" encoding="utf-8"?>
<ds:datastoreItem xmlns:ds="http://schemas.openxmlformats.org/officeDocument/2006/customXml" ds:itemID="{C2379E42-EBFA-40E6-B9F2-E82F10466880}"/>
</file>

<file path=customXml/itemProps3.xml><?xml version="1.0" encoding="utf-8"?>
<ds:datastoreItem xmlns:ds="http://schemas.openxmlformats.org/officeDocument/2006/customXml" ds:itemID="{7E493956-C925-43EA-ABBD-7E5AE65193F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Koudelka Pavel</dc:creator>
  <cp:keywords/>
  <dc:description/>
  <cp:lastModifiedBy>jaroslav.fikar@ksusv.cz</cp:lastModifiedBy>
  <cp:revision/>
  <dcterms:created xsi:type="dcterms:W3CDTF">2023-06-15T06:52:05Z</dcterms:created>
  <dcterms:modified xsi:type="dcterms:W3CDTF">2023-11-24T05:24:13Z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0x0101001DD5C914C7055442B5A2B2D2D45C4AF4</vt:lpwstr>
  </property>
</Properties>
</file>